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\\VS-DFS\Poles\PHARMACIE\PHARMACIE\Privé\G3- Cellule Marchés\PARTAGE CELLULE MARCHES\CONSULTATIONS\DM - CONTENTION\2026 - AOCON - 20XXPHIEXXXX\03 - DOCUMENTS DE MARCHE\EN COURS\OK\"/>
    </mc:Choice>
  </mc:AlternateContent>
  <workbookProtection workbookAlgorithmName="SHA-512" workbookHashValue="FHLmjQm1pwtqkRDDSMlOj4cU4W4KlcW3tHdaJ3od6eQF4QKzzy/P0OMozm95d561jxR82ksJFWsYp4c4E+nryA==" workbookSaltValue="qOJqkIo1CXUGks2IxX9c0Q==" workbookSpinCount="100000" lockStructure="1"/>
  <bookViews>
    <workbookView xWindow="0" yWindow="0" windowWidth="25200" windowHeight="11985"/>
  </bookViews>
  <sheets>
    <sheet name="QUANTITES" sheetId="1" r:id="rId1"/>
    <sheet name="SPECIMENS-ECHANTILLONS" sheetId="6" r:id="rId2"/>
    <sheet name="LOTS" sheetId="4" r:id="rId3"/>
  </sheets>
  <definedNames>
    <definedName name="_xlnm._FilterDatabase" localSheetId="2" hidden="1">LOTS!$A$7:$E$7</definedName>
    <definedName name="_xlnm._FilterDatabase" localSheetId="0" hidden="1">QUANTITES!$A$8:$J$71</definedName>
    <definedName name="_xlnm._FilterDatabase" localSheetId="1" hidden="1">'SPECIMENS-ECHANTILLONS'!$A$8:$H$57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2" i="1" l="1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39" i="6"/>
  <c r="F40" i="6"/>
  <c r="F41" i="6"/>
  <c r="F42" i="6"/>
  <c r="F43" i="6"/>
  <c r="F44" i="6"/>
  <c r="F45" i="6"/>
  <c r="F46" i="6"/>
  <c r="F47" i="6"/>
  <c r="F48" i="6"/>
  <c r="F49" i="6"/>
  <c r="F50" i="6"/>
  <c r="F51" i="6"/>
  <c r="F52" i="6"/>
  <c r="F53" i="6"/>
  <c r="F54" i="6"/>
  <c r="F55" i="6"/>
  <c r="F56" i="6"/>
  <c r="F57" i="6"/>
  <c r="F14" i="1"/>
  <c r="F15" i="1"/>
  <c r="G15" i="1" s="1"/>
  <c r="F16" i="1"/>
  <c r="G16" i="1" s="1"/>
  <c r="F17" i="1"/>
  <c r="F18" i="1"/>
  <c r="F19" i="1"/>
  <c r="D12" i="4" s="1"/>
  <c r="E12" i="4" s="1"/>
  <c r="F20" i="1"/>
  <c r="G20" i="1" s="1"/>
  <c r="F21" i="1"/>
  <c r="G21" i="1" s="1"/>
  <c r="F22" i="1"/>
  <c r="G22" i="1" s="1"/>
  <c r="F23" i="1"/>
  <c r="G23" i="1" s="1"/>
  <c r="F24" i="1"/>
  <c r="G24" i="1" s="1"/>
  <c r="F25" i="1"/>
  <c r="G25" i="1" s="1"/>
  <c r="F26" i="1"/>
  <c r="D18" i="4" s="1"/>
  <c r="E18" i="4" s="1"/>
  <c r="F27" i="1"/>
  <c r="F28" i="1"/>
  <c r="G28" i="1" s="1"/>
  <c r="F29" i="1"/>
  <c r="G29" i="1" s="1"/>
  <c r="F30" i="1"/>
  <c r="F31" i="1"/>
  <c r="G31" i="1" s="1"/>
  <c r="F32" i="1"/>
  <c r="G32" i="1" s="1"/>
  <c r="F33" i="1"/>
  <c r="G33" i="1" s="1"/>
  <c r="F34" i="1"/>
  <c r="G34" i="1" s="1"/>
  <c r="F35" i="1"/>
  <c r="G35" i="1" s="1"/>
  <c r="F36" i="1"/>
  <c r="G36" i="1" s="1"/>
  <c r="F37" i="1"/>
  <c r="G37" i="1" s="1"/>
  <c r="F38" i="1"/>
  <c r="D22" i="4" s="1"/>
  <c r="E22" i="4" s="1"/>
  <c r="F39" i="1"/>
  <c r="D23" i="4" s="1"/>
  <c r="E23" i="4" s="1"/>
  <c r="F40" i="1"/>
  <c r="G40" i="1" s="1"/>
  <c r="F41" i="1"/>
  <c r="F42" i="1"/>
  <c r="D25" i="4" s="1"/>
  <c r="E25" i="4" s="1"/>
  <c r="F43" i="1"/>
  <c r="D26" i="4" s="1"/>
  <c r="E26" i="4" s="1"/>
  <c r="F44" i="1"/>
  <c r="G44" i="1" s="1"/>
  <c r="F45" i="1"/>
  <c r="G45" i="1" s="1"/>
  <c r="F46" i="1"/>
  <c r="G46" i="1" s="1"/>
  <c r="F47" i="1"/>
  <c r="G47" i="1" s="1"/>
  <c r="F48" i="1"/>
  <c r="G48" i="1" s="1"/>
  <c r="F49" i="1"/>
  <c r="G49" i="1" s="1"/>
  <c r="F50" i="1"/>
  <c r="G50" i="1" s="1"/>
  <c r="F51" i="1"/>
  <c r="G51" i="1" s="1"/>
  <c r="F52" i="1"/>
  <c r="G52" i="1" s="1"/>
  <c r="F53" i="1"/>
  <c r="G53" i="1" s="1"/>
  <c r="F54" i="1"/>
  <c r="D33" i="4" s="1"/>
  <c r="E33" i="4" s="1"/>
  <c r="F55" i="1"/>
  <c r="F56" i="1"/>
  <c r="G56" i="1" s="1"/>
  <c r="F57" i="1"/>
  <c r="G57" i="1" s="1"/>
  <c r="F58" i="1"/>
  <c r="G58" i="1" s="1"/>
  <c r="F59" i="1"/>
  <c r="G59" i="1" s="1"/>
  <c r="F60" i="1"/>
  <c r="G60" i="1" s="1"/>
  <c r="F61" i="1"/>
  <c r="G61" i="1" s="1"/>
  <c r="F62" i="1"/>
  <c r="G62" i="1" s="1"/>
  <c r="F63" i="1"/>
  <c r="D36" i="4" s="1"/>
  <c r="E36" i="4" s="1"/>
  <c r="F64" i="1"/>
  <c r="G64" i="1" s="1"/>
  <c r="F65" i="1"/>
  <c r="D38" i="4" s="1"/>
  <c r="E38" i="4" s="1"/>
  <c r="F66" i="1"/>
  <c r="D39" i="4" s="1"/>
  <c r="E39" i="4" s="1"/>
  <c r="F67" i="1"/>
  <c r="D40" i="4" s="1"/>
  <c r="E40" i="4" s="1"/>
  <c r="F68" i="1"/>
  <c r="G68" i="1" s="1"/>
  <c r="F69" i="1"/>
  <c r="G69" i="1" s="1"/>
  <c r="F70" i="1"/>
  <c r="G70" i="1" s="1"/>
  <c r="F71" i="1"/>
  <c r="G71" i="1" s="1"/>
  <c r="F10" i="1"/>
  <c r="G10" i="1" s="1"/>
  <c r="F11" i="1"/>
  <c r="G11" i="1" s="1"/>
  <c r="F12" i="1"/>
  <c r="G12" i="1" s="1"/>
  <c r="F13" i="1"/>
  <c r="G13" i="1" s="1"/>
  <c r="F9" i="1"/>
  <c r="G9" i="1"/>
  <c r="G14" i="1"/>
  <c r="G27" i="1"/>
  <c r="G39" i="1"/>
  <c r="D15" i="4" l="1"/>
  <c r="E15" i="4" s="1"/>
  <c r="G63" i="1"/>
  <c r="D34" i="4"/>
  <c r="E34" i="4" s="1"/>
  <c r="G66" i="1"/>
  <c r="D41" i="4"/>
  <c r="E41" i="4" s="1"/>
  <c r="D24" i="4"/>
  <c r="E24" i="4" s="1"/>
  <c r="D16" i="4"/>
  <c r="E16" i="4" s="1"/>
  <c r="D42" i="4"/>
  <c r="E42" i="4" s="1"/>
  <c r="G38" i="1"/>
  <c r="D37" i="4"/>
  <c r="E37" i="4" s="1"/>
  <c r="D29" i="4"/>
  <c r="E29" i="4" s="1"/>
  <c r="G65" i="1"/>
  <c r="G19" i="1"/>
  <c r="G18" i="1"/>
  <c r="G42" i="1"/>
  <c r="D44" i="4"/>
  <c r="E44" i="4" s="1"/>
  <c r="D28" i="4"/>
  <c r="E28" i="4" s="1"/>
  <c r="G55" i="1"/>
  <c r="G30" i="1"/>
  <c r="D31" i="4"/>
  <c r="E31" i="4" s="1"/>
  <c r="D30" i="4"/>
  <c r="E30" i="4" s="1"/>
  <c r="G43" i="1"/>
  <c r="G17" i="1"/>
  <c r="G67" i="1"/>
  <c r="G41" i="1"/>
  <c r="D43" i="4"/>
  <c r="E43" i="4" s="1"/>
  <c r="D19" i="4"/>
  <c r="E19" i="4" s="1"/>
  <c r="D14" i="4"/>
  <c r="E14" i="4" s="1"/>
  <c r="G54" i="1"/>
  <c r="D17" i="4"/>
  <c r="E17" i="4" s="1"/>
  <c r="D20" i="4"/>
  <c r="E20" i="4" s="1"/>
  <c r="D27" i="4"/>
  <c r="E27" i="4" s="1"/>
  <c r="D13" i="4"/>
  <c r="E13" i="4" s="1"/>
  <c r="D32" i="4"/>
  <c r="E32" i="4" s="1"/>
  <c r="G26" i="1"/>
  <c r="F72" i="1"/>
  <c r="D35" i="4"/>
  <c r="E35" i="4" s="1"/>
  <c r="D21" i="4"/>
  <c r="E21" i="4" s="1"/>
  <c r="H58" i="6"/>
  <c r="I72" i="1"/>
  <c r="J72" i="1"/>
  <c r="G58" i="6" l="1"/>
  <c r="D8" i="4" l="1"/>
  <c r="D9" i="4"/>
  <c r="E9" i="4" s="1"/>
  <c r="D10" i="4"/>
  <c r="E10" i="4" s="1"/>
  <c r="D11" i="4"/>
  <c r="E11" i="4" s="1"/>
  <c r="F58" i="6" l="1"/>
  <c r="D45" i="4"/>
  <c r="G72" i="1"/>
  <c r="E8" i="4"/>
  <c r="E45" i="4" s="1"/>
</calcChain>
</file>

<file path=xl/sharedStrings.xml><?xml version="1.0" encoding="utf-8"?>
<sst xmlns="http://schemas.openxmlformats.org/spreadsheetml/2006/main" count="300" uniqueCount="104">
  <si>
    <t>LOT</t>
  </si>
  <si>
    <t>LIBELLE DU LOT</t>
  </si>
  <si>
    <t>SOUS-LOT</t>
  </si>
  <si>
    <t>LIBELLE DU SOUS-LOT</t>
  </si>
  <si>
    <t>QUANTITE TOTALE
ESTIMATIVE</t>
  </si>
  <si>
    <t>CLASSE</t>
  </si>
  <si>
    <t>BRETAGNE OCCIDENTALE (29)</t>
  </si>
  <si>
    <r>
      <t xml:space="preserve">GROUPEMENT HOSPITALIER TERRITORIAL </t>
    </r>
    <r>
      <rPr>
        <b/>
        <sz val="16"/>
        <color theme="1"/>
        <rFont val="Calibri"/>
        <family val="2"/>
      </rPr>
      <t>→</t>
    </r>
  </si>
  <si>
    <t>C.H.U. DE BREST</t>
  </si>
  <si>
    <t xml:space="preserve"> C.H. DE LANMEUR</t>
  </si>
  <si>
    <t>ANNEXE 3 - CAHIER DES CLAUSES PARTICULIERES (CCP)</t>
  </si>
  <si>
    <r>
      <t xml:space="preserve">QUANTITE TOTALE
MAXIMALE
</t>
    </r>
    <r>
      <rPr>
        <b/>
        <sz val="11"/>
        <color rgb="FFFF0000"/>
        <rFont val="Calibri"/>
        <family val="2"/>
        <scheme val="minor"/>
      </rPr>
      <t>(coefficient 4)</t>
    </r>
  </si>
  <si>
    <r>
      <t xml:space="preserve">QUANTITES = </t>
    </r>
    <r>
      <rPr>
        <b/>
        <sz val="12"/>
        <color rgb="FFFF0000"/>
        <rFont val="Calibri"/>
        <family val="2"/>
        <scheme val="minor"/>
      </rPr>
      <t>CONDITIONNEMENT D'USAGE</t>
    </r>
  </si>
  <si>
    <t>SPECIMENS/ECHANTILLONS PAR ETABLISSEMENTS</t>
  </si>
  <si>
    <t>TOTAL
SPECIMENS/ECHANTILLONS</t>
  </si>
  <si>
    <r>
      <t xml:space="preserve">QUANTITES ESTIMATIVES EXPRIMEES SUR </t>
    </r>
    <r>
      <rPr>
        <b/>
        <sz val="12"/>
        <color rgb="FFFF0000"/>
        <rFont val="Calibri"/>
        <family val="2"/>
        <scheme val="minor"/>
      </rPr>
      <t>12 MOIS</t>
    </r>
  </si>
  <si>
    <t>QUANTITES ESTIMATIVES PAR ETABLISSEMENTS</t>
  </si>
  <si>
    <t>QUANTITES ESTIMATIVES PAR LOTS</t>
  </si>
  <si>
    <t>C.H. DES PAYS DE MORLAIX</t>
  </si>
  <si>
    <t>Marché public n°2026PHIE0001</t>
  </si>
  <si>
    <t>APPAREIL ABDUCTION THORACO-BRACHIAL</t>
  </si>
  <si>
    <t>DIFFERENTES TAILLES</t>
  </si>
  <si>
    <t>ATTACHE MEMBRE STANDARD</t>
  </si>
  <si>
    <t>DIFFERENTES TAILLES - PAIRE</t>
  </si>
  <si>
    <t>ATTELLE ALUMINIUM</t>
  </si>
  <si>
    <t>20X210MM</t>
  </si>
  <si>
    <t>90X450MM</t>
  </si>
  <si>
    <t>13X240MM</t>
  </si>
  <si>
    <t>18X240MM</t>
  </si>
  <si>
    <t>25X240MM</t>
  </si>
  <si>
    <t>25X480MM</t>
  </si>
  <si>
    <t>40X400MM</t>
  </si>
  <si>
    <t>50X400MM</t>
  </si>
  <si>
    <t>ATTELLE DE CHEVILLE POUR ENTORSE</t>
  </si>
  <si>
    <t>ATTELLE DE CHEVILLE POUR ENTORSE - AMBIDEXTRE</t>
  </si>
  <si>
    <t>ATTELLE DE GENOU ADULTE 3 VOLETS</t>
  </si>
  <si>
    <t>ATTELLE DE STACK</t>
  </si>
  <si>
    <t>TOUTES TAILLES</t>
  </si>
  <si>
    <t>ATTELLE GENOU ADULTE</t>
  </si>
  <si>
    <t>INTERIEUR BOUCLETTES COTON / EPONGE</t>
  </si>
  <si>
    <t>ATTELLE GENOU PEDIATRIQUE</t>
  </si>
  <si>
    <t>ATTELLE POIGNET</t>
  </si>
  <si>
    <t>TOUTES TAILLES - AVEC MAINTIEN DU POUCE</t>
  </si>
  <si>
    <t>ATTELLE POIGNET POST-OPERATOIRE</t>
  </si>
  <si>
    <t>ATTELLE RESINE EN ROULEAU A DECOUPER</t>
  </si>
  <si>
    <t>10CMX460CM</t>
  </si>
  <si>
    <t>12.5CMX460CM</t>
  </si>
  <si>
    <t>15CMX460CM</t>
  </si>
  <si>
    <t>20CMX230CM</t>
  </si>
  <si>
    <t>5CMX460CM</t>
  </si>
  <si>
    <t>7.5CMX460CM</t>
  </si>
  <si>
    <t>ATTELLE RESINE INDIVIDUELLE RIGIDE</t>
  </si>
  <si>
    <t>10X40CM</t>
  </si>
  <si>
    <t>10X76CM</t>
  </si>
  <si>
    <t>12.5X76CM</t>
  </si>
  <si>
    <t>7.5X30CM</t>
  </si>
  <si>
    <t>BANDAGE D'IMMOBILISATION D'EPAULE COUDE-AU-CORPS</t>
  </si>
  <si>
    <t>BANDAGE D'IMMOBILISATION D'EPAULE</t>
  </si>
  <si>
    <t>BOTTE DE MARCHE</t>
  </si>
  <si>
    <t>BOTTE DEROTATION ANTI-EQUIN</t>
  </si>
  <si>
    <t>CEINTURE ABDOMINALE ADULTE</t>
  </si>
  <si>
    <t>HAUTEUR = 15 CM</t>
  </si>
  <si>
    <t>HAUTEUR = 25 CM</t>
  </si>
  <si>
    <t>CEINTURE DE SOUTIEN LOMBAIRE</t>
  </si>
  <si>
    <t>LOMBALGIES AIGUES - DIFFERENTES TAILLES</t>
  </si>
  <si>
    <t>CEINTURE PELVIENNE POUR MAINTIEN AU FAUTEUIL</t>
  </si>
  <si>
    <t>CEINTURE PELVIENNE - DIFFERENTES TAILLES</t>
  </si>
  <si>
    <t>COLLIER CERVICAL C1</t>
  </si>
  <si>
    <t>COLLIER CERVICAL C4 PHILADELPHIE</t>
  </si>
  <si>
    <t>COUSSIN ABDUCTION DES HANCHES PEDIATRIQUE</t>
  </si>
  <si>
    <t>COUSSIN ABDUCTION EPAULE ADULTE</t>
  </si>
  <si>
    <t>ABDUCTION LEGERE 30°</t>
  </si>
  <si>
    <t>DISPOSITIF CONTENTION RADIOTHERAPIE</t>
  </si>
  <si>
    <t>COUDE - FIXATION 2 POINTS</t>
  </si>
  <si>
    <t>GENOU - FIXATION 2 POINTS</t>
  </si>
  <si>
    <t>MAIN - FIXATION 2 POINTS</t>
  </si>
  <si>
    <t>PIED - FIXATION 3 POINTS</t>
  </si>
  <si>
    <t>DISPOSITIF DE MAINTIEN AU BRANCARD - FERMETURE SECURISEE A CLE</t>
  </si>
  <si>
    <t>CHEVILLE</t>
  </si>
  <si>
    <t>POIGNET</t>
  </si>
  <si>
    <t>DISPOSITIF DE MAINTIEN AU FAUTEUIL</t>
  </si>
  <si>
    <t>BODY SECURITE POUR MAINTIEN AU FAUTEUIL</t>
  </si>
  <si>
    <t>DISPOSITIF DE MAINTIEN AU LIT - SYSTEME MAGNETIQUE</t>
  </si>
  <si>
    <t>ATTACHE CHEVILLES - DIFFERENTES TAILLES</t>
  </si>
  <si>
    <t>ATTACHE POIGNET - DIFFERENTES TAILLES</t>
  </si>
  <si>
    <t>ATTACHE TAILLE AVEC MAINTIEN PELVIEN</t>
  </si>
  <si>
    <t>CLE MAGNETIQUE</t>
  </si>
  <si>
    <t>FERMETURE SECURITE</t>
  </si>
  <si>
    <t>SYSTEME COMPLET</t>
  </si>
  <si>
    <t>DISPOSITIF DE TRACTION DE JAMBE</t>
  </si>
  <si>
    <t>ADHESIF - TAILLE ENFANT</t>
  </si>
  <si>
    <t>ADHESIF - TAILLE ADULTE</t>
  </si>
  <si>
    <t>ECHARPE MULTI-USAGES</t>
  </si>
  <si>
    <t>SUPPORT MEMBRE SUPERIEUR - BOITE DISTRIBUTRICE</t>
  </si>
  <si>
    <t>GENOUILLERE A AMORTISSEUR ROTULIEN</t>
  </si>
  <si>
    <t>MENOTTES POUR BEBE / ENFANT</t>
  </si>
  <si>
    <t>MOUFLE DE PROTECTION</t>
  </si>
  <si>
    <t>RELEVEUR DE PIED</t>
  </si>
  <si>
    <t>MODELE ADULTE</t>
  </si>
  <si>
    <t>RELEVEUR DE PIED DYNAMIQUE</t>
  </si>
  <si>
    <t>SANDALE DE BAROUK</t>
  </si>
  <si>
    <t>SANGLE CLAVICULAIRE</t>
  </si>
  <si>
    <t>SUPPORT AVANT BRAS ADULTE HEMIPLEGIQUE</t>
  </si>
  <si>
    <t>Marché public n°2026PHIE001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</si>
</sst>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theme="1"/>
      <name val="Calibri"/>
      <family val="2"/>
    </font>
    <font>
      <b/>
      <sz val="16"/>
      <color theme="4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scheme val="minor"/>
    </font>
    <font>
      <sz val="11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3" fontId="0" fillId="3" borderId="1" xfId="0" applyNumberFormat="1" applyFill="1" applyBorder="1" applyAlignment="1">
      <alignment horizontal="center" vertical="center"/>
    </xf>
    <xf numFmtId="3" fontId="0" fillId="4" borderId="1" xfId="0" applyNumberFormat="1" applyFill="1" applyBorder="1" applyAlignment="1">
      <alignment horizontal="center" vertical="center" wrapText="1"/>
    </xf>
    <xf numFmtId="3" fontId="1" fillId="5" borderId="3" xfId="0" applyNumberFormat="1" applyFont="1" applyFill="1" applyBorder="1" applyAlignment="1">
      <alignment horizontal="center" vertical="center" wrapText="1"/>
    </xf>
    <xf numFmtId="3" fontId="9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0" fillId="0" borderId="0" xfId="0" applyFill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3" fontId="1" fillId="2" borderId="2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wrapText="1"/>
    </xf>
    <xf numFmtId="3" fontId="0" fillId="0" borderId="1" xfId="0" applyNumberForma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3" fontId="1" fillId="2" borderId="10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3" fontId="1" fillId="0" borderId="2" xfId="0" applyNumberFormat="1" applyFont="1" applyFill="1" applyBorder="1" applyAlignment="1">
      <alignment horizontal="center" vertical="center" wrapText="1"/>
    </xf>
    <xf numFmtId="3" fontId="13" fillId="3" borderId="1" xfId="0" applyNumberFormat="1" applyFont="1" applyFill="1" applyBorder="1" applyAlignment="1">
      <alignment horizontal="center" vertical="center"/>
    </xf>
    <xf numFmtId="3" fontId="0" fillId="0" borderId="6" xfId="0" applyNumberFormat="1" applyFill="1" applyBorder="1" applyAlignment="1">
      <alignment horizontal="center" vertical="center" wrapText="1"/>
    </xf>
    <xf numFmtId="3" fontId="1" fillId="0" borderId="7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3" fontId="8" fillId="0" borderId="0" xfId="0" applyNumberFormat="1" applyFont="1" applyBorder="1" applyAlignment="1">
      <alignment horizontal="center" wrapText="1"/>
    </xf>
    <xf numFmtId="0" fontId="6" fillId="0" borderId="0" xfId="0" applyFont="1" applyBorder="1" applyAlignment="1">
      <alignment horizontal="right" wrapText="1"/>
    </xf>
  </cellXfs>
  <cellStyles count="1">
    <cellStyle name="Normal" xfId="0" builtinId="0"/>
  </cellStyles>
  <dxfs count="29">
    <dxf>
      <numFmt numFmtId="3" formatCode="#,##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numFmt numFmtId="3" formatCode="#,##0"/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2" tint="-9.9978637043366805E-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  <fill>
        <patternFill patternType="solid">
          <fgColor indexed="64"/>
          <bgColor theme="8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" formatCode="#,##0"/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  <fill>
        <patternFill patternType="solid">
          <fgColor indexed="64"/>
          <bgColor theme="8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ables/table1.xml><?xml version="1.0" encoding="utf-8"?>
<table xmlns="http://schemas.openxmlformats.org/spreadsheetml/2006/main" id="1" name="Tableau1" displayName="Tableau1" ref="A8:J71" totalsRowShown="0" headerRowDxfId="28" tableBorderDxfId="27">
  <autoFilter ref="A8:J71"/>
  <tableColumns count="10">
    <tableColumn id="1" name="CLASSE" dataDxfId="26"/>
    <tableColumn id="2" name="LOT" dataDxfId="25"/>
    <tableColumn id="3" name="LIBELLE DU LOT" dataDxfId="24"/>
    <tableColumn id="4" name="SOUS-LOT" dataDxfId="23"/>
    <tableColumn id="5" name="LIBELLE DU SOUS-LOT" dataDxfId="22"/>
    <tableColumn id="6" name="QUANTITE TOTALE_x000a_ESTIMATIVE" dataDxfId="21">
      <calculatedColumnFormula>SUM(Tableau1[[#This Row],[C.H.U. DE BREST]:[ C.H. DE LANMEUR]])</calculatedColumnFormula>
    </tableColumn>
    <tableColumn id="7" name="QUANTITE TOTALE_x000a_MAXIMALE_x000a_(coefficient 4)" dataDxfId="20">
      <calculatedColumnFormula>F9*4</calculatedColumnFormula>
    </tableColumn>
    <tableColumn id="8" name="C.H.U. DE BREST" dataDxfId="19"/>
    <tableColumn id="9" name="C.H. DES PAYS DE MORLAIX" dataDxfId="18"/>
    <tableColumn id="12" name=" C.H. DE LANMEUR" dataDxfId="17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Tableau2" displayName="Tableau2" ref="A8:H57" totalsRowShown="0" headerRowDxfId="16" tableBorderDxfId="15">
  <autoFilter ref="A8:H57"/>
  <tableColumns count="8">
    <tableColumn id="1" name="CLASSE" dataDxfId="14"/>
    <tableColumn id="2" name="LOT" dataDxfId="13"/>
    <tableColumn id="3" name="LIBELLE DU LOT" dataDxfId="12"/>
    <tableColumn id="4" name="SOUS-LOT" dataDxfId="11"/>
    <tableColumn id="5" name="LIBELLE DU SOUS-LOT" dataDxfId="10"/>
    <tableColumn id="6" name="TOTAL_x000a_SPECIMENS/ECHANTILLONS" dataDxfId="9">
      <calculatedColumnFormula>SUM(Tableau2[[#This Row],[C.H.U. DE BREST]:[C.H. DES PAYS DE MORLAIX]])</calculatedColumnFormula>
    </tableColumn>
    <tableColumn id="7" name="C.H.U. DE BREST" dataDxfId="8"/>
    <tableColumn id="8" name="C.H. DES PAYS DE MORLAIX" dataDxfId="7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Tableau3" displayName="Tableau3" ref="A7:E44" totalsRowShown="0" headerRowDxfId="6" tableBorderDxfId="5">
  <autoFilter ref="A7:E44"/>
  <tableColumns count="5">
    <tableColumn id="1" name="CLASSE" dataDxfId="4"/>
    <tableColumn id="2" name="LOT" dataDxfId="3"/>
    <tableColumn id="3" name="LIBELLE DU LOT" dataDxfId="2"/>
    <tableColumn id="4" name="QUANTITE TOTALE_x000a_ESTIMATIVE" dataDxfId="1">
      <calculatedColumnFormula>SUMIFS(QUANTITES!F:F,QUANTITES!B:B,LOTS!B8)</calculatedColumnFormula>
    </tableColumn>
    <tableColumn id="5" name="QUANTITE TOTALE_x000a_MAXIMALE_x000a_(coefficient 4)" dataDxfId="0">
      <calculatedColumnFormula>D8*4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J72"/>
  <sheetViews>
    <sheetView showGridLines="0" tabSelected="1" zoomScale="85" zoomScaleNormal="85" workbookViewId="0">
      <pane xSplit="7" ySplit="8" topLeftCell="H69" activePane="bottomRight" state="frozen"/>
      <selection pane="topRight" activeCell="H1" sqref="H1"/>
      <selection pane="bottomLeft" activeCell="A9" sqref="A9"/>
      <selection pane="bottomRight" activeCell="C96" sqref="C96"/>
    </sheetView>
  </sheetViews>
  <sheetFormatPr baseColWidth="10" defaultColWidth="36.7109375" defaultRowHeight="15" outlineLevelCol="1" x14ac:dyDescent="0.25"/>
  <cols>
    <col min="1" max="1" width="30.7109375" style="27" hidden="1" customWidth="1" outlineLevel="1"/>
    <col min="2" max="2" width="9.7109375" style="1" bestFit="1" customWidth="1" collapsed="1"/>
    <col min="3" max="3" width="60.7109375" style="27" customWidth="1"/>
    <col min="4" max="4" width="15.140625" style="1" bestFit="1" customWidth="1"/>
    <col min="5" max="5" width="60.7109375" style="27" customWidth="1"/>
    <col min="6" max="7" width="22.28515625" style="5" bestFit="1" customWidth="1"/>
    <col min="8" max="10" width="30.7109375" style="5" customWidth="1"/>
    <col min="11" max="16384" width="36.7109375" style="1"/>
  </cols>
  <sheetData>
    <row r="1" spans="1:10" ht="26.25" x14ac:dyDescent="0.25">
      <c r="A1" s="38" t="s">
        <v>16</v>
      </c>
      <c r="B1" s="38"/>
      <c r="C1" s="38"/>
      <c r="D1" s="38"/>
      <c r="E1" s="38"/>
      <c r="F1" s="38"/>
      <c r="G1" s="38"/>
      <c r="H1" s="10"/>
      <c r="I1" s="10"/>
      <c r="J1" s="10"/>
    </row>
    <row r="2" spans="1:10" ht="23.25" x14ac:dyDescent="0.25">
      <c r="A2" s="39" t="s">
        <v>10</v>
      </c>
      <c r="B2" s="39"/>
      <c r="C2" s="39"/>
      <c r="D2" s="39"/>
      <c r="E2" s="39"/>
      <c r="F2" s="39"/>
      <c r="G2" s="39"/>
      <c r="H2" s="11"/>
      <c r="I2" s="11"/>
      <c r="J2" s="11"/>
    </row>
    <row r="3" spans="1:10" s="13" customFormat="1" ht="23.25" x14ac:dyDescent="0.25">
      <c r="A3" s="41" t="s">
        <v>19</v>
      </c>
      <c r="B3" s="41"/>
      <c r="C3" s="41"/>
      <c r="D3" s="41"/>
      <c r="E3" s="41"/>
      <c r="F3" s="41"/>
      <c r="G3" s="41"/>
      <c r="H3" s="31"/>
      <c r="I3" s="31"/>
      <c r="J3" s="31"/>
    </row>
    <row r="5" spans="1:10" s="13" customFormat="1" ht="15.75" x14ac:dyDescent="0.25">
      <c r="A5" s="40" t="s">
        <v>15</v>
      </c>
      <c r="B5" s="40"/>
      <c r="C5" s="40"/>
      <c r="D5" s="40"/>
      <c r="E5" s="40"/>
      <c r="F5" s="40"/>
      <c r="G5" s="40"/>
      <c r="H5" s="12"/>
      <c r="I5" s="12"/>
      <c r="J5" s="12"/>
    </row>
    <row r="7" spans="1:10" s="21" customFormat="1" ht="42" customHeight="1" x14ac:dyDescent="0.35">
      <c r="A7" s="43" t="s">
        <v>7</v>
      </c>
      <c r="B7" s="43"/>
      <c r="C7" s="43"/>
      <c r="D7" s="43"/>
      <c r="E7" s="43"/>
      <c r="F7" s="43"/>
      <c r="G7" s="43"/>
      <c r="H7" s="42" t="s">
        <v>6</v>
      </c>
      <c r="I7" s="42"/>
      <c r="J7" s="42"/>
    </row>
    <row r="8" spans="1:10" s="4" customFormat="1" ht="45" x14ac:dyDescent="0.25">
      <c r="A8" s="28" t="s">
        <v>5</v>
      </c>
      <c r="B8" s="20" t="s">
        <v>0</v>
      </c>
      <c r="C8" s="19" t="s">
        <v>1</v>
      </c>
      <c r="D8" s="20" t="s">
        <v>2</v>
      </c>
      <c r="E8" s="19" t="s">
        <v>3</v>
      </c>
      <c r="F8" s="18" t="s">
        <v>4</v>
      </c>
      <c r="G8" s="34" t="s">
        <v>11</v>
      </c>
      <c r="H8" s="8" t="s">
        <v>8</v>
      </c>
      <c r="I8" s="8" t="s">
        <v>18</v>
      </c>
      <c r="J8" s="8" t="s">
        <v>9</v>
      </c>
    </row>
    <row r="9" spans="1:10" x14ac:dyDescent="0.25">
      <c r="A9" s="29"/>
      <c r="B9" s="3">
        <v>1</v>
      </c>
      <c r="C9" s="26" t="s">
        <v>20</v>
      </c>
      <c r="D9" s="2">
        <v>1</v>
      </c>
      <c r="E9" s="2" t="s">
        <v>21</v>
      </c>
      <c r="F9" s="7">
        <f>SUM(Tableau1[[#This Row],[C.H.U. DE BREST]:[ C.H. DE LANMEUR]])</f>
        <v>5</v>
      </c>
      <c r="G9" s="22">
        <f>F9*4</f>
        <v>20</v>
      </c>
      <c r="H9" s="6">
        <v>5</v>
      </c>
      <c r="I9" s="6">
        <v>0</v>
      </c>
      <c r="J9" s="6">
        <v>0</v>
      </c>
    </row>
    <row r="10" spans="1:10" x14ac:dyDescent="0.25">
      <c r="A10" s="29"/>
      <c r="B10" s="3">
        <v>2</v>
      </c>
      <c r="C10" s="2" t="s">
        <v>22</v>
      </c>
      <c r="D10" s="2">
        <v>1</v>
      </c>
      <c r="E10" s="2" t="s">
        <v>23</v>
      </c>
      <c r="F10" s="7">
        <f>SUM(Tableau1[[#This Row],[C.H.U. DE BREST]:[ C.H. DE LANMEUR]])</f>
        <v>50</v>
      </c>
      <c r="G10" s="22">
        <f t="shared" ref="G10:G13" si="0">F10*4</f>
        <v>200</v>
      </c>
      <c r="H10" s="6">
        <v>50</v>
      </c>
      <c r="I10" s="6">
        <v>0</v>
      </c>
      <c r="J10" s="6">
        <v>0</v>
      </c>
    </row>
    <row r="11" spans="1:10" x14ac:dyDescent="0.25">
      <c r="A11" s="29"/>
      <c r="B11" s="3">
        <v>3</v>
      </c>
      <c r="C11" s="2" t="s">
        <v>24</v>
      </c>
      <c r="D11" s="2">
        <v>1</v>
      </c>
      <c r="E11" s="2" t="s">
        <v>25</v>
      </c>
      <c r="F11" s="7">
        <f>SUM(Tableau1[[#This Row],[C.H.U. DE BREST]:[ C.H. DE LANMEUR]])</f>
        <v>12</v>
      </c>
      <c r="G11" s="22">
        <f t="shared" si="0"/>
        <v>48</v>
      </c>
      <c r="H11" s="6">
        <v>10</v>
      </c>
      <c r="I11" s="6">
        <v>2</v>
      </c>
      <c r="J11" s="6">
        <v>0</v>
      </c>
    </row>
    <row r="12" spans="1:10" x14ac:dyDescent="0.25">
      <c r="A12" s="29"/>
      <c r="B12" s="3">
        <v>3</v>
      </c>
      <c r="C12" s="2" t="s">
        <v>24</v>
      </c>
      <c r="D12" s="2">
        <v>2</v>
      </c>
      <c r="E12" s="2" t="s">
        <v>26</v>
      </c>
      <c r="F12" s="7">
        <f>SUM(Tableau1[[#This Row],[C.H.U. DE BREST]:[ C.H. DE LANMEUR]])</f>
        <v>65</v>
      </c>
      <c r="G12" s="22">
        <f t="shared" si="0"/>
        <v>260</v>
      </c>
      <c r="H12" s="6">
        <v>50</v>
      </c>
      <c r="I12" s="6">
        <v>15</v>
      </c>
      <c r="J12" s="6">
        <v>0</v>
      </c>
    </row>
    <row r="13" spans="1:10" x14ac:dyDescent="0.25">
      <c r="A13" s="29"/>
      <c r="B13" s="3">
        <v>4</v>
      </c>
      <c r="C13" s="2" t="s">
        <v>24</v>
      </c>
      <c r="D13" s="2">
        <v>1</v>
      </c>
      <c r="E13" s="2" t="s">
        <v>27</v>
      </c>
      <c r="F13" s="7">
        <f>SUM(Tableau1[[#This Row],[C.H.U. DE BREST]:[ C.H. DE LANMEUR]])</f>
        <v>40</v>
      </c>
      <c r="G13" s="22">
        <f t="shared" si="0"/>
        <v>160</v>
      </c>
      <c r="H13" s="6">
        <v>30</v>
      </c>
      <c r="I13" s="6">
        <v>10</v>
      </c>
      <c r="J13" s="6">
        <v>0</v>
      </c>
    </row>
    <row r="14" spans="1:10" x14ac:dyDescent="0.25">
      <c r="A14" s="32"/>
      <c r="B14" s="33">
        <v>4</v>
      </c>
      <c r="C14" s="2" t="s">
        <v>24</v>
      </c>
      <c r="D14" s="2">
        <v>2</v>
      </c>
      <c r="E14" s="2" t="s">
        <v>28</v>
      </c>
      <c r="F14" s="7">
        <f>SUM(Tableau1[[#This Row],[C.H.U. DE BREST]:[ C.H. DE LANMEUR]])</f>
        <v>130</v>
      </c>
      <c r="G14" s="22">
        <f t="shared" ref="G14:G45" si="1">F14*4</f>
        <v>520</v>
      </c>
      <c r="H14" s="6">
        <v>100</v>
      </c>
      <c r="I14" s="6">
        <v>30</v>
      </c>
      <c r="J14" s="6">
        <v>0</v>
      </c>
    </row>
    <row r="15" spans="1:10" x14ac:dyDescent="0.25">
      <c r="A15" s="32"/>
      <c r="B15" s="33">
        <v>4</v>
      </c>
      <c r="C15" s="2" t="s">
        <v>24</v>
      </c>
      <c r="D15" s="2">
        <v>3</v>
      </c>
      <c r="E15" s="2" t="s">
        <v>29</v>
      </c>
      <c r="F15" s="7">
        <f>SUM(Tableau1[[#This Row],[C.H.U. DE BREST]:[ C.H. DE LANMEUR]])</f>
        <v>100</v>
      </c>
      <c r="G15" s="22">
        <f t="shared" si="1"/>
        <v>400</v>
      </c>
      <c r="H15" s="6">
        <v>80</v>
      </c>
      <c r="I15" s="6">
        <v>20</v>
      </c>
      <c r="J15" s="6">
        <v>0</v>
      </c>
    </row>
    <row r="16" spans="1:10" x14ac:dyDescent="0.25">
      <c r="A16" s="32"/>
      <c r="B16" s="33">
        <v>4</v>
      </c>
      <c r="C16" s="2" t="s">
        <v>24</v>
      </c>
      <c r="D16" s="2">
        <v>4</v>
      </c>
      <c r="E16" s="2" t="s">
        <v>30</v>
      </c>
      <c r="F16" s="7">
        <f>SUM(Tableau1[[#This Row],[C.H.U. DE BREST]:[ C.H. DE LANMEUR]])</f>
        <v>30</v>
      </c>
      <c r="G16" s="22">
        <f t="shared" si="1"/>
        <v>120</v>
      </c>
      <c r="H16" s="6">
        <v>20</v>
      </c>
      <c r="I16" s="6">
        <v>10</v>
      </c>
      <c r="J16" s="6">
        <v>0</v>
      </c>
    </row>
    <row r="17" spans="1:10" x14ac:dyDescent="0.25">
      <c r="A17" s="32"/>
      <c r="B17" s="33">
        <v>4</v>
      </c>
      <c r="C17" s="2" t="s">
        <v>24</v>
      </c>
      <c r="D17" s="2">
        <v>5</v>
      </c>
      <c r="E17" s="2" t="s">
        <v>31</v>
      </c>
      <c r="F17" s="7">
        <f>SUM(Tableau1[[#This Row],[C.H.U. DE BREST]:[ C.H. DE LANMEUR]])</f>
        <v>55</v>
      </c>
      <c r="G17" s="22">
        <f t="shared" si="1"/>
        <v>220</v>
      </c>
      <c r="H17" s="6">
        <v>40</v>
      </c>
      <c r="I17" s="6">
        <v>15</v>
      </c>
      <c r="J17" s="6">
        <v>0</v>
      </c>
    </row>
    <row r="18" spans="1:10" x14ac:dyDescent="0.25">
      <c r="A18" s="32"/>
      <c r="B18" s="33">
        <v>4</v>
      </c>
      <c r="C18" s="2" t="s">
        <v>24</v>
      </c>
      <c r="D18" s="2">
        <v>6</v>
      </c>
      <c r="E18" s="2" t="s">
        <v>32</v>
      </c>
      <c r="F18" s="7">
        <f>SUM(Tableau1[[#This Row],[C.H.U. DE BREST]:[ C.H. DE LANMEUR]])</f>
        <v>40</v>
      </c>
      <c r="G18" s="22">
        <f t="shared" si="1"/>
        <v>160</v>
      </c>
      <c r="H18" s="6">
        <v>30</v>
      </c>
      <c r="I18" s="6">
        <v>10</v>
      </c>
      <c r="J18" s="6">
        <v>0</v>
      </c>
    </row>
    <row r="19" spans="1:10" x14ac:dyDescent="0.25">
      <c r="A19" s="32"/>
      <c r="B19" s="33">
        <v>5</v>
      </c>
      <c r="C19" s="2" t="s">
        <v>33</v>
      </c>
      <c r="D19" s="2">
        <v>1</v>
      </c>
      <c r="E19" s="2" t="s">
        <v>34</v>
      </c>
      <c r="F19" s="7">
        <f>SUM(Tableau1[[#This Row],[C.H.U. DE BREST]:[ C.H. DE LANMEUR]])</f>
        <v>140</v>
      </c>
      <c r="G19" s="22">
        <f t="shared" si="1"/>
        <v>560</v>
      </c>
      <c r="H19" s="6">
        <v>120</v>
      </c>
      <c r="I19" s="6">
        <v>20</v>
      </c>
      <c r="J19" s="6">
        <v>0</v>
      </c>
    </row>
    <row r="20" spans="1:10" x14ac:dyDescent="0.25">
      <c r="A20" s="32"/>
      <c r="B20" s="33">
        <v>6</v>
      </c>
      <c r="C20" s="2" t="s">
        <v>35</v>
      </c>
      <c r="D20" s="2">
        <v>1</v>
      </c>
      <c r="E20" s="2" t="s">
        <v>35</v>
      </c>
      <c r="F20" s="7">
        <f>SUM(Tableau1[[#This Row],[C.H.U. DE BREST]:[ C.H. DE LANMEUR]])</f>
        <v>120</v>
      </c>
      <c r="G20" s="22">
        <f t="shared" si="1"/>
        <v>480</v>
      </c>
      <c r="H20" s="6">
        <v>0</v>
      </c>
      <c r="I20" s="6">
        <v>120</v>
      </c>
      <c r="J20" s="6">
        <v>0</v>
      </c>
    </row>
    <row r="21" spans="1:10" x14ac:dyDescent="0.25">
      <c r="A21" s="32"/>
      <c r="B21" s="33">
        <v>7</v>
      </c>
      <c r="C21" s="2" t="s">
        <v>36</v>
      </c>
      <c r="D21" s="2">
        <v>1</v>
      </c>
      <c r="E21" s="2" t="s">
        <v>37</v>
      </c>
      <c r="F21" s="7">
        <f>SUM(Tableau1[[#This Row],[C.H.U. DE BREST]:[ C.H. DE LANMEUR]])</f>
        <v>70</v>
      </c>
      <c r="G21" s="22">
        <f t="shared" si="1"/>
        <v>280</v>
      </c>
      <c r="H21" s="6">
        <v>50</v>
      </c>
      <c r="I21" s="6">
        <v>20</v>
      </c>
      <c r="J21" s="6">
        <v>0</v>
      </c>
    </row>
    <row r="22" spans="1:10" x14ac:dyDescent="0.25">
      <c r="A22" s="32"/>
      <c r="B22" s="33">
        <v>8</v>
      </c>
      <c r="C22" s="2" t="s">
        <v>38</v>
      </c>
      <c r="D22" s="2">
        <v>1</v>
      </c>
      <c r="E22" s="2" t="s">
        <v>39</v>
      </c>
      <c r="F22" s="7">
        <f>SUM(Tableau1[[#This Row],[C.H.U. DE BREST]:[ C.H. DE LANMEUR]])</f>
        <v>550</v>
      </c>
      <c r="G22" s="22">
        <f t="shared" si="1"/>
        <v>2200</v>
      </c>
      <c r="H22" s="6">
        <v>550</v>
      </c>
      <c r="I22" s="6">
        <v>0</v>
      </c>
      <c r="J22" s="6">
        <v>0</v>
      </c>
    </row>
    <row r="23" spans="1:10" x14ac:dyDescent="0.25">
      <c r="A23" s="32"/>
      <c r="B23" s="33">
        <v>9</v>
      </c>
      <c r="C23" s="2" t="s">
        <v>40</v>
      </c>
      <c r="D23" s="2">
        <v>1</v>
      </c>
      <c r="E23" s="2" t="s">
        <v>40</v>
      </c>
      <c r="F23" s="7">
        <f>SUM(Tableau1[[#This Row],[C.H.U. DE BREST]:[ C.H. DE LANMEUR]])</f>
        <v>40</v>
      </c>
      <c r="G23" s="22">
        <f t="shared" si="1"/>
        <v>160</v>
      </c>
      <c r="H23" s="6">
        <v>40</v>
      </c>
      <c r="I23" s="6">
        <v>0</v>
      </c>
      <c r="J23" s="6">
        <v>0</v>
      </c>
    </row>
    <row r="24" spans="1:10" x14ac:dyDescent="0.25">
      <c r="A24" s="32"/>
      <c r="B24" s="33">
        <v>10</v>
      </c>
      <c r="C24" s="2" t="s">
        <v>41</v>
      </c>
      <c r="D24" s="2">
        <v>1</v>
      </c>
      <c r="E24" s="2" t="s">
        <v>37</v>
      </c>
      <c r="F24" s="7">
        <f>SUM(Tableau1[[#This Row],[C.H.U. DE BREST]:[ C.H. DE LANMEUR]])</f>
        <v>300</v>
      </c>
      <c r="G24" s="22">
        <f t="shared" si="1"/>
        <v>1200</v>
      </c>
      <c r="H24" s="6">
        <v>250</v>
      </c>
      <c r="I24" s="6">
        <v>50</v>
      </c>
      <c r="J24" s="6">
        <v>0</v>
      </c>
    </row>
    <row r="25" spans="1:10" x14ac:dyDescent="0.25">
      <c r="A25" s="32"/>
      <c r="B25" s="33">
        <v>10</v>
      </c>
      <c r="C25" s="2" t="s">
        <v>41</v>
      </c>
      <c r="D25" s="2">
        <v>2</v>
      </c>
      <c r="E25" s="2" t="s">
        <v>42</v>
      </c>
      <c r="F25" s="7">
        <f>SUM(Tableau1[[#This Row],[C.H.U. DE BREST]:[ C.H. DE LANMEUR]])</f>
        <v>70</v>
      </c>
      <c r="G25" s="22">
        <f t="shared" si="1"/>
        <v>280</v>
      </c>
      <c r="H25" s="6">
        <v>60</v>
      </c>
      <c r="I25" s="6">
        <v>10</v>
      </c>
      <c r="J25" s="6">
        <v>0</v>
      </c>
    </row>
    <row r="26" spans="1:10" x14ac:dyDescent="0.25">
      <c r="A26" s="32"/>
      <c r="B26" s="33">
        <v>11</v>
      </c>
      <c r="C26" s="2" t="s">
        <v>43</v>
      </c>
      <c r="D26" s="2">
        <v>1</v>
      </c>
      <c r="E26" s="2" t="s">
        <v>43</v>
      </c>
      <c r="F26" s="7">
        <f>SUM(Tableau1[[#This Row],[C.H.U. DE BREST]:[ C.H. DE LANMEUR]])</f>
        <v>320</v>
      </c>
      <c r="G26" s="22">
        <f t="shared" si="1"/>
        <v>1280</v>
      </c>
      <c r="H26" s="6">
        <v>320</v>
      </c>
      <c r="I26" s="6">
        <v>0</v>
      </c>
      <c r="J26" s="6">
        <v>0</v>
      </c>
    </row>
    <row r="27" spans="1:10" x14ac:dyDescent="0.25">
      <c r="A27" s="32"/>
      <c r="B27" s="33">
        <v>12</v>
      </c>
      <c r="C27" s="2" t="s">
        <v>44</v>
      </c>
      <c r="D27" s="2">
        <v>1</v>
      </c>
      <c r="E27" s="2" t="s">
        <v>45</v>
      </c>
      <c r="F27" s="7">
        <f>SUM(Tableau1[[#This Row],[C.H.U. DE BREST]:[ C.H. DE LANMEUR]])</f>
        <v>30</v>
      </c>
      <c r="G27" s="22">
        <f t="shared" si="1"/>
        <v>120</v>
      </c>
      <c r="H27" s="6">
        <v>30</v>
      </c>
      <c r="I27" s="6">
        <v>0</v>
      </c>
      <c r="J27" s="6">
        <v>0</v>
      </c>
    </row>
    <row r="28" spans="1:10" x14ac:dyDescent="0.25">
      <c r="A28" s="32"/>
      <c r="B28" s="33">
        <v>12</v>
      </c>
      <c r="C28" s="2" t="s">
        <v>44</v>
      </c>
      <c r="D28" s="2">
        <v>2</v>
      </c>
      <c r="E28" s="2" t="s">
        <v>46</v>
      </c>
      <c r="F28" s="7">
        <f>SUM(Tableau1[[#This Row],[C.H.U. DE BREST]:[ C.H. DE LANMEUR]])</f>
        <v>50</v>
      </c>
      <c r="G28" s="22">
        <f t="shared" si="1"/>
        <v>200</v>
      </c>
      <c r="H28" s="6">
        <v>50</v>
      </c>
      <c r="I28" s="6">
        <v>0</v>
      </c>
      <c r="J28" s="6">
        <v>0</v>
      </c>
    </row>
    <row r="29" spans="1:10" x14ac:dyDescent="0.25">
      <c r="A29" s="32"/>
      <c r="B29" s="33">
        <v>12</v>
      </c>
      <c r="C29" s="2" t="s">
        <v>44</v>
      </c>
      <c r="D29" s="2">
        <v>3</v>
      </c>
      <c r="E29" s="2" t="s">
        <v>47</v>
      </c>
      <c r="F29" s="7">
        <f>SUM(Tableau1[[#This Row],[C.H.U. DE BREST]:[ C.H. DE LANMEUR]])</f>
        <v>35</v>
      </c>
      <c r="G29" s="22">
        <f t="shared" si="1"/>
        <v>140</v>
      </c>
      <c r="H29" s="6">
        <v>35</v>
      </c>
      <c r="I29" s="6">
        <v>0</v>
      </c>
      <c r="J29" s="6">
        <v>0</v>
      </c>
    </row>
    <row r="30" spans="1:10" x14ac:dyDescent="0.25">
      <c r="A30" s="32"/>
      <c r="B30" s="33">
        <v>12</v>
      </c>
      <c r="C30" s="2" t="s">
        <v>44</v>
      </c>
      <c r="D30" s="2">
        <v>4</v>
      </c>
      <c r="E30" s="2" t="s">
        <v>48</v>
      </c>
      <c r="F30" s="7">
        <f>SUM(Tableau1[[#This Row],[C.H.U. DE BREST]:[ C.H. DE LANMEUR]])</f>
        <v>15</v>
      </c>
      <c r="G30" s="22">
        <f t="shared" si="1"/>
        <v>60</v>
      </c>
      <c r="H30" s="6">
        <v>15</v>
      </c>
      <c r="I30" s="6">
        <v>0</v>
      </c>
      <c r="J30" s="6">
        <v>0</v>
      </c>
    </row>
    <row r="31" spans="1:10" x14ac:dyDescent="0.25">
      <c r="A31" s="32"/>
      <c r="B31" s="33">
        <v>12</v>
      </c>
      <c r="C31" s="2" t="s">
        <v>44</v>
      </c>
      <c r="D31" s="2">
        <v>5</v>
      </c>
      <c r="E31" s="2" t="s">
        <v>49</v>
      </c>
      <c r="F31" s="7">
        <f>SUM(Tableau1[[#This Row],[C.H.U. DE BREST]:[ C.H. DE LANMEUR]])</f>
        <v>10</v>
      </c>
      <c r="G31" s="22">
        <f t="shared" si="1"/>
        <v>40</v>
      </c>
      <c r="H31" s="6">
        <v>10</v>
      </c>
      <c r="I31" s="6">
        <v>0</v>
      </c>
      <c r="J31" s="6">
        <v>0</v>
      </c>
    </row>
    <row r="32" spans="1:10" x14ac:dyDescent="0.25">
      <c r="A32" s="32"/>
      <c r="B32" s="33">
        <v>12</v>
      </c>
      <c r="C32" s="2" t="s">
        <v>44</v>
      </c>
      <c r="D32" s="2">
        <v>6</v>
      </c>
      <c r="E32" s="2" t="s">
        <v>50</v>
      </c>
      <c r="F32" s="7">
        <f>SUM(Tableau1[[#This Row],[C.H.U. DE BREST]:[ C.H. DE LANMEUR]])</f>
        <v>15</v>
      </c>
      <c r="G32" s="22">
        <f t="shared" si="1"/>
        <v>60</v>
      </c>
      <c r="H32" s="6">
        <v>15</v>
      </c>
      <c r="I32" s="6">
        <v>0</v>
      </c>
      <c r="J32" s="6">
        <v>0</v>
      </c>
    </row>
    <row r="33" spans="1:10" x14ac:dyDescent="0.25">
      <c r="A33" s="32"/>
      <c r="B33" s="33">
        <v>13</v>
      </c>
      <c r="C33" s="2" t="s">
        <v>51</v>
      </c>
      <c r="D33" s="2">
        <v>1</v>
      </c>
      <c r="E33" s="2" t="s">
        <v>52</v>
      </c>
      <c r="F33" s="7">
        <f>SUM(Tableau1[[#This Row],[C.H.U. DE BREST]:[ C.H. DE LANMEUR]])</f>
        <v>150</v>
      </c>
      <c r="G33" s="22">
        <f t="shared" si="1"/>
        <v>600</v>
      </c>
      <c r="H33" s="6">
        <v>120</v>
      </c>
      <c r="I33" s="6">
        <v>30</v>
      </c>
      <c r="J33" s="6">
        <v>0</v>
      </c>
    </row>
    <row r="34" spans="1:10" x14ac:dyDescent="0.25">
      <c r="A34" s="32"/>
      <c r="B34" s="33">
        <v>13</v>
      </c>
      <c r="C34" s="2" t="s">
        <v>51</v>
      </c>
      <c r="D34" s="2">
        <v>2</v>
      </c>
      <c r="E34" s="2" t="s">
        <v>53</v>
      </c>
      <c r="F34" s="7">
        <f>SUM(Tableau1[[#This Row],[C.H.U. DE BREST]:[ C.H. DE LANMEUR]])</f>
        <v>120</v>
      </c>
      <c r="G34" s="22">
        <f t="shared" si="1"/>
        <v>480</v>
      </c>
      <c r="H34" s="6">
        <v>50</v>
      </c>
      <c r="I34" s="6">
        <v>70</v>
      </c>
      <c r="J34" s="6">
        <v>0</v>
      </c>
    </row>
    <row r="35" spans="1:10" x14ac:dyDescent="0.25">
      <c r="A35" s="32"/>
      <c r="B35" s="33">
        <v>13</v>
      </c>
      <c r="C35" s="2" t="s">
        <v>51</v>
      </c>
      <c r="D35" s="2">
        <v>3</v>
      </c>
      <c r="E35" s="2" t="s">
        <v>54</v>
      </c>
      <c r="F35" s="7">
        <f>SUM(Tableau1[[#This Row],[C.H.U. DE BREST]:[ C.H. DE LANMEUR]])</f>
        <v>450</v>
      </c>
      <c r="G35" s="22">
        <f t="shared" si="1"/>
        <v>1800</v>
      </c>
      <c r="H35" s="6">
        <v>350</v>
      </c>
      <c r="I35" s="6">
        <v>100</v>
      </c>
      <c r="J35" s="6">
        <v>0</v>
      </c>
    </row>
    <row r="36" spans="1:10" x14ac:dyDescent="0.25">
      <c r="A36" s="32"/>
      <c r="B36" s="33">
        <v>13</v>
      </c>
      <c r="C36" s="2" t="s">
        <v>51</v>
      </c>
      <c r="D36" s="2">
        <v>4</v>
      </c>
      <c r="E36" s="2" t="s">
        <v>55</v>
      </c>
      <c r="F36" s="7">
        <f>SUM(Tableau1[[#This Row],[C.H.U. DE BREST]:[ C.H. DE LANMEUR]])</f>
        <v>295</v>
      </c>
      <c r="G36" s="22">
        <f t="shared" si="1"/>
        <v>1180</v>
      </c>
      <c r="H36" s="6">
        <v>200</v>
      </c>
      <c r="I36" s="6">
        <v>95</v>
      </c>
      <c r="J36" s="6">
        <v>0</v>
      </c>
    </row>
    <row r="37" spans="1:10" x14ac:dyDescent="0.25">
      <c r="A37" s="32"/>
      <c r="B37" s="33">
        <v>14</v>
      </c>
      <c r="C37" s="2" t="s">
        <v>56</v>
      </c>
      <c r="D37" s="2">
        <v>1</v>
      </c>
      <c r="E37" s="2" t="s">
        <v>57</v>
      </c>
      <c r="F37" s="7">
        <f>SUM(Tableau1[[#This Row],[C.H.U. DE BREST]:[ C.H. DE LANMEUR]])</f>
        <v>1020</v>
      </c>
      <c r="G37" s="22">
        <f t="shared" si="1"/>
        <v>4080</v>
      </c>
      <c r="H37" s="6">
        <v>800</v>
      </c>
      <c r="I37" s="6">
        <v>220</v>
      </c>
      <c r="J37" s="6">
        <v>0</v>
      </c>
    </row>
    <row r="38" spans="1:10" x14ac:dyDescent="0.25">
      <c r="A38" s="32"/>
      <c r="B38" s="33">
        <v>15</v>
      </c>
      <c r="C38" s="2" t="s">
        <v>58</v>
      </c>
      <c r="D38" s="2">
        <v>1</v>
      </c>
      <c r="E38" s="2" t="s">
        <v>21</v>
      </c>
      <c r="F38" s="7">
        <f>SUM(Tableau1[[#This Row],[C.H.U. DE BREST]:[ C.H. DE LANMEUR]])</f>
        <v>12</v>
      </c>
      <c r="G38" s="22">
        <f t="shared" si="1"/>
        <v>48</v>
      </c>
      <c r="H38" s="6">
        <v>10</v>
      </c>
      <c r="I38" s="6">
        <v>2</v>
      </c>
      <c r="J38" s="6">
        <v>0</v>
      </c>
    </row>
    <row r="39" spans="1:10" x14ac:dyDescent="0.25">
      <c r="A39" s="32"/>
      <c r="B39" s="33">
        <v>16</v>
      </c>
      <c r="C39" s="2" t="s">
        <v>59</v>
      </c>
      <c r="D39" s="2">
        <v>1</v>
      </c>
      <c r="E39" s="2" t="s">
        <v>21</v>
      </c>
      <c r="F39" s="7">
        <f>SUM(Tableau1[[#This Row],[C.H.U. DE BREST]:[ C.H. DE LANMEUR]])</f>
        <v>6</v>
      </c>
      <c r="G39" s="22">
        <f t="shared" si="1"/>
        <v>24</v>
      </c>
      <c r="H39" s="6">
        <v>5</v>
      </c>
      <c r="I39" s="6">
        <v>1</v>
      </c>
      <c r="J39" s="6">
        <v>0</v>
      </c>
    </row>
    <row r="40" spans="1:10" x14ac:dyDescent="0.25">
      <c r="A40" s="32"/>
      <c r="B40" s="33">
        <v>17</v>
      </c>
      <c r="C40" s="2" t="s">
        <v>60</v>
      </c>
      <c r="D40" s="2">
        <v>1</v>
      </c>
      <c r="E40" s="2" t="s">
        <v>61</v>
      </c>
      <c r="F40" s="7">
        <f>SUM(Tableau1[[#This Row],[C.H.U. DE BREST]:[ C.H. DE LANMEUR]])</f>
        <v>30</v>
      </c>
      <c r="G40" s="22">
        <f t="shared" si="1"/>
        <v>120</v>
      </c>
      <c r="H40" s="6">
        <v>30</v>
      </c>
      <c r="I40" s="6">
        <v>0</v>
      </c>
      <c r="J40" s="6">
        <v>0</v>
      </c>
    </row>
    <row r="41" spans="1:10" x14ac:dyDescent="0.25">
      <c r="A41" s="32"/>
      <c r="B41" s="33">
        <v>17</v>
      </c>
      <c r="C41" s="2" t="s">
        <v>60</v>
      </c>
      <c r="D41" s="2">
        <v>2</v>
      </c>
      <c r="E41" s="2" t="s">
        <v>62</v>
      </c>
      <c r="F41" s="7">
        <f>SUM(Tableau1[[#This Row],[C.H.U. DE BREST]:[ C.H. DE LANMEUR]])</f>
        <v>780</v>
      </c>
      <c r="G41" s="22">
        <f t="shared" si="1"/>
        <v>3120</v>
      </c>
      <c r="H41" s="6">
        <v>600</v>
      </c>
      <c r="I41" s="6">
        <v>180</v>
      </c>
      <c r="J41" s="6">
        <v>0</v>
      </c>
    </row>
    <row r="42" spans="1:10" x14ac:dyDescent="0.25">
      <c r="A42" s="32"/>
      <c r="B42" s="33">
        <v>18</v>
      </c>
      <c r="C42" s="2" t="s">
        <v>63</v>
      </c>
      <c r="D42" s="2">
        <v>1</v>
      </c>
      <c r="E42" s="2" t="s">
        <v>64</v>
      </c>
      <c r="F42" s="7">
        <f>SUM(Tableau1[[#This Row],[C.H.U. DE BREST]:[ C.H. DE LANMEUR]])</f>
        <v>130</v>
      </c>
      <c r="G42" s="22">
        <f t="shared" si="1"/>
        <v>520</v>
      </c>
      <c r="H42" s="6">
        <v>100</v>
      </c>
      <c r="I42" s="6">
        <v>30</v>
      </c>
      <c r="J42" s="6">
        <v>0</v>
      </c>
    </row>
    <row r="43" spans="1:10" x14ac:dyDescent="0.25">
      <c r="A43" s="32"/>
      <c r="B43" s="33">
        <v>19</v>
      </c>
      <c r="C43" s="2" t="s">
        <v>65</v>
      </c>
      <c r="D43" s="2">
        <v>1</v>
      </c>
      <c r="E43" s="2" t="s">
        <v>66</v>
      </c>
      <c r="F43" s="7">
        <f>SUM(Tableau1[[#This Row],[C.H.U. DE BREST]:[ C.H. DE LANMEUR]])</f>
        <v>60</v>
      </c>
      <c r="G43" s="22">
        <f t="shared" si="1"/>
        <v>240</v>
      </c>
      <c r="H43" s="6">
        <v>30</v>
      </c>
      <c r="I43" s="6">
        <v>30</v>
      </c>
      <c r="J43" s="6">
        <v>0</v>
      </c>
    </row>
    <row r="44" spans="1:10" x14ac:dyDescent="0.25">
      <c r="A44" s="32"/>
      <c r="B44" s="33">
        <v>20</v>
      </c>
      <c r="C44" s="2" t="s">
        <v>67</v>
      </c>
      <c r="D44" s="2">
        <v>1</v>
      </c>
      <c r="E44" s="2" t="s">
        <v>37</v>
      </c>
      <c r="F44" s="7">
        <f>SUM(Tableau1[[#This Row],[C.H.U. DE BREST]:[ C.H. DE LANMEUR]])</f>
        <v>515</v>
      </c>
      <c r="G44" s="22">
        <f t="shared" si="1"/>
        <v>2060</v>
      </c>
      <c r="H44" s="6">
        <v>500</v>
      </c>
      <c r="I44" s="6">
        <v>15</v>
      </c>
      <c r="J44" s="6">
        <v>0</v>
      </c>
    </row>
    <row r="45" spans="1:10" x14ac:dyDescent="0.25">
      <c r="A45" s="32"/>
      <c r="B45" s="33">
        <v>21</v>
      </c>
      <c r="C45" s="2" t="s">
        <v>68</v>
      </c>
      <c r="D45" s="2">
        <v>1</v>
      </c>
      <c r="E45" s="2" t="s">
        <v>37</v>
      </c>
      <c r="F45" s="7">
        <f>SUM(Tableau1[[#This Row],[C.H.U. DE BREST]:[ C.H. DE LANMEUR]])</f>
        <v>130</v>
      </c>
      <c r="G45" s="22">
        <f t="shared" si="1"/>
        <v>520</v>
      </c>
      <c r="H45" s="6">
        <v>100</v>
      </c>
      <c r="I45" s="6">
        <v>30</v>
      </c>
      <c r="J45" s="6">
        <v>0</v>
      </c>
    </row>
    <row r="46" spans="1:10" x14ac:dyDescent="0.25">
      <c r="A46" s="32"/>
      <c r="B46" s="33">
        <v>22</v>
      </c>
      <c r="C46" s="2" t="s">
        <v>69</v>
      </c>
      <c r="D46" s="2">
        <v>1</v>
      </c>
      <c r="E46" s="2" t="s">
        <v>37</v>
      </c>
      <c r="F46" s="7">
        <f>SUM(Tableau1[[#This Row],[C.H.U. DE BREST]:[ C.H. DE LANMEUR]])</f>
        <v>20</v>
      </c>
      <c r="G46" s="22">
        <f t="shared" ref="G46:G71" si="2">F46*4</f>
        <v>80</v>
      </c>
      <c r="H46" s="6">
        <v>20</v>
      </c>
      <c r="I46" s="6">
        <v>0</v>
      </c>
      <c r="J46" s="6">
        <v>0</v>
      </c>
    </row>
    <row r="47" spans="1:10" x14ac:dyDescent="0.25">
      <c r="A47" s="32"/>
      <c r="B47" s="33">
        <v>23</v>
      </c>
      <c r="C47" s="2" t="s">
        <v>70</v>
      </c>
      <c r="D47" s="2">
        <v>1</v>
      </c>
      <c r="E47" s="2" t="s">
        <v>71</v>
      </c>
      <c r="F47" s="7">
        <f>SUM(Tableau1[[#This Row],[C.H.U. DE BREST]:[ C.H. DE LANMEUR]])</f>
        <v>35</v>
      </c>
      <c r="G47" s="22">
        <f t="shared" si="2"/>
        <v>140</v>
      </c>
      <c r="H47" s="6">
        <v>30</v>
      </c>
      <c r="I47" s="6">
        <v>5</v>
      </c>
      <c r="J47" s="6">
        <v>0</v>
      </c>
    </row>
    <row r="48" spans="1:10" x14ac:dyDescent="0.25">
      <c r="A48" s="32"/>
      <c r="B48" s="33">
        <v>24</v>
      </c>
      <c r="C48" s="2" t="s">
        <v>72</v>
      </c>
      <c r="D48" s="2">
        <v>1</v>
      </c>
      <c r="E48" s="2" t="s">
        <v>73</v>
      </c>
      <c r="F48" s="7">
        <f>SUM(Tableau1[[#This Row],[C.H.U. DE BREST]:[ C.H. DE LANMEUR]])</f>
        <v>20</v>
      </c>
      <c r="G48" s="22">
        <f t="shared" si="2"/>
        <v>80</v>
      </c>
      <c r="H48" s="6">
        <v>20</v>
      </c>
      <c r="I48" s="6">
        <v>0</v>
      </c>
      <c r="J48" s="6">
        <v>0</v>
      </c>
    </row>
    <row r="49" spans="1:10" x14ac:dyDescent="0.25">
      <c r="A49" s="32"/>
      <c r="B49" s="33">
        <v>24</v>
      </c>
      <c r="C49" s="2" t="s">
        <v>72</v>
      </c>
      <c r="D49" s="2">
        <v>2</v>
      </c>
      <c r="E49" s="2" t="s">
        <v>74</v>
      </c>
      <c r="F49" s="7">
        <f>SUM(Tableau1[[#This Row],[C.H.U. DE BREST]:[ C.H. DE LANMEUR]])</f>
        <v>20</v>
      </c>
      <c r="G49" s="22">
        <f t="shared" si="2"/>
        <v>80</v>
      </c>
      <c r="H49" s="6">
        <v>20</v>
      </c>
      <c r="I49" s="6">
        <v>0</v>
      </c>
      <c r="J49" s="6">
        <v>0</v>
      </c>
    </row>
    <row r="50" spans="1:10" x14ac:dyDescent="0.25">
      <c r="A50" s="32"/>
      <c r="B50" s="33">
        <v>24</v>
      </c>
      <c r="C50" s="2" t="s">
        <v>72</v>
      </c>
      <c r="D50" s="2">
        <v>3</v>
      </c>
      <c r="E50" s="2" t="s">
        <v>75</v>
      </c>
      <c r="F50" s="7">
        <f>SUM(Tableau1[[#This Row],[C.H.U. DE BREST]:[ C.H. DE LANMEUR]])</f>
        <v>15</v>
      </c>
      <c r="G50" s="22">
        <f t="shared" si="2"/>
        <v>60</v>
      </c>
      <c r="H50" s="6">
        <v>15</v>
      </c>
      <c r="I50" s="6">
        <v>0</v>
      </c>
      <c r="J50" s="6">
        <v>0</v>
      </c>
    </row>
    <row r="51" spans="1:10" x14ac:dyDescent="0.25">
      <c r="A51" s="32"/>
      <c r="B51" s="33">
        <v>24</v>
      </c>
      <c r="C51" s="2" t="s">
        <v>72</v>
      </c>
      <c r="D51" s="2">
        <v>4</v>
      </c>
      <c r="E51" s="2" t="s">
        <v>76</v>
      </c>
      <c r="F51" s="7">
        <f>SUM(Tableau1[[#This Row],[C.H.U. DE BREST]:[ C.H. DE LANMEUR]])</f>
        <v>15</v>
      </c>
      <c r="G51" s="22">
        <f t="shared" si="2"/>
        <v>60</v>
      </c>
      <c r="H51" s="6">
        <v>15</v>
      </c>
      <c r="I51" s="6">
        <v>0</v>
      </c>
      <c r="J51" s="6">
        <v>0</v>
      </c>
    </row>
    <row r="52" spans="1:10" ht="30" x14ac:dyDescent="0.25">
      <c r="A52" s="32"/>
      <c r="B52" s="33">
        <v>25</v>
      </c>
      <c r="C52" s="2" t="s">
        <v>77</v>
      </c>
      <c r="D52" s="2">
        <v>1</v>
      </c>
      <c r="E52" s="2" t="s">
        <v>78</v>
      </c>
      <c r="F52" s="7">
        <f>SUM(Tableau1[[#This Row],[C.H.U. DE BREST]:[ C.H. DE LANMEUR]])</f>
        <v>4</v>
      </c>
      <c r="G52" s="22">
        <f t="shared" si="2"/>
        <v>16</v>
      </c>
      <c r="H52" s="6">
        <v>0</v>
      </c>
      <c r="I52" s="6">
        <v>4</v>
      </c>
      <c r="J52" s="6">
        <v>0</v>
      </c>
    </row>
    <row r="53" spans="1:10" ht="30" x14ac:dyDescent="0.25">
      <c r="A53" s="32"/>
      <c r="B53" s="33">
        <v>25</v>
      </c>
      <c r="C53" s="2" t="s">
        <v>77</v>
      </c>
      <c r="D53" s="2">
        <v>2</v>
      </c>
      <c r="E53" s="2" t="s">
        <v>79</v>
      </c>
      <c r="F53" s="7">
        <f>SUM(Tableau1[[#This Row],[C.H.U. DE BREST]:[ C.H. DE LANMEUR]])</f>
        <v>4</v>
      </c>
      <c r="G53" s="22">
        <f t="shared" si="2"/>
        <v>16</v>
      </c>
      <c r="H53" s="6">
        <v>0</v>
      </c>
      <c r="I53" s="6">
        <v>4</v>
      </c>
      <c r="J53" s="6">
        <v>0</v>
      </c>
    </row>
    <row r="54" spans="1:10" x14ac:dyDescent="0.25">
      <c r="A54" s="32"/>
      <c r="B54" s="33">
        <v>26</v>
      </c>
      <c r="C54" s="2" t="s">
        <v>80</v>
      </c>
      <c r="D54" s="2">
        <v>1</v>
      </c>
      <c r="E54" s="2" t="s">
        <v>81</v>
      </c>
      <c r="F54" s="7">
        <f>SUM(Tableau1[[#This Row],[C.H.U. DE BREST]:[ C.H. DE LANMEUR]])</f>
        <v>15</v>
      </c>
      <c r="G54" s="22">
        <f t="shared" si="2"/>
        <v>60</v>
      </c>
      <c r="H54" s="6">
        <v>10</v>
      </c>
      <c r="I54" s="6">
        <v>5</v>
      </c>
      <c r="J54" s="6">
        <v>0</v>
      </c>
    </row>
    <row r="55" spans="1:10" x14ac:dyDescent="0.25">
      <c r="A55" s="32"/>
      <c r="B55" s="33">
        <v>27</v>
      </c>
      <c r="C55" s="2" t="s">
        <v>82</v>
      </c>
      <c r="D55" s="2">
        <v>1</v>
      </c>
      <c r="E55" s="2" t="s">
        <v>83</v>
      </c>
      <c r="F55" s="7">
        <f>SUM(Tableau1[[#This Row],[C.H.U. DE BREST]:[ C.H. DE LANMEUR]])</f>
        <v>15</v>
      </c>
      <c r="G55" s="22">
        <f t="shared" si="2"/>
        <v>60</v>
      </c>
      <c r="H55" s="6">
        <v>10</v>
      </c>
      <c r="I55" s="6">
        <v>5</v>
      </c>
      <c r="J55" s="6">
        <v>0</v>
      </c>
    </row>
    <row r="56" spans="1:10" x14ac:dyDescent="0.25">
      <c r="A56" s="32"/>
      <c r="B56" s="33">
        <v>27</v>
      </c>
      <c r="C56" s="2" t="s">
        <v>82</v>
      </c>
      <c r="D56" s="2">
        <v>2</v>
      </c>
      <c r="E56" s="2" t="s">
        <v>84</v>
      </c>
      <c r="F56" s="7">
        <f>SUM(Tableau1[[#This Row],[C.H.U. DE BREST]:[ C.H. DE LANMEUR]])</f>
        <v>28</v>
      </c>
      <c r="G56" s="22">
        <f t="shared" si="2"/>
        <v>112</v>
      </c>
      <c r="H56" s="6">
        <v>20</v>
      </c>
      <c r="I56" s="6">
        <v>8</v>
      </c>
      <c r="J56" s="6">
        <v>0</v>
      </c>
    </row>
    <row r="57" spans="1:10" x14ac:dyDescent="0.25">
      <c r="A57" s="32"/>
      <c r="B57" s="33">
        <v>27</v>
      </c>
      <c r="C57" s="2" t="s">
        <v>82</v>
      </c>
      <c r="D57" s="2">
        <v>4</v>
      </c>
      <c r="E57" s="2" t="s">
        <v>85</v>
      </c>
      <c r="F57" s="7">
        <f>SUM(Tableau1[[#This Row],[C.H.U. DE BREST]:[ C.H. DE LANMEUR]])</f>
        <v>75</v>
      </c>
      <c r="G57" s="22">
        <f t="shared" si="2"/>
        <v>300</v>
      </c>
      <c r="H57" s="6">
        <v>60</v>
      </c>
      <c r="I57" s="6">
        <v>15</v>
      </c>
      <c r="J57" s="6">
        <v>0</v>
      </c>
    </row>
    <row r="58" spans="1:10" x14ac:dyDescent="0.25">
      <c r="A58" s="32"/>
      <c r="B58" s="33">
        <v>27</v>
      </c>
      <c r="C58" s="2" t="s">
        <v>82</v>
      </c>
      <c r="D58" s="2">
        <v>5</v>
      </c>
      <c r="E58" s="2" t="s">
        <v>86</v>
      </c>
      <c r="F58" s="7">
        <f>SUM(Tableau1[[#This Row],[C.H.U. DE BREST]:[ C.H. DE LANMEUR]])</f>
        <v>280</v>
      </c>
      <c r="G58" s="22">
        <f t="shared" si="2"/>
        <v>1120</v>
      </c>
      <c r="H58" s="6">
        <v>250</v>
      </c>
      <c r="I58" s="6">
        <v>30</v>
      </c>
      <c r="J58" s="6">
        <v>0</v>
      </c>
    </row>
    <row r="59" spans="1:10" x14ac:dyDescent="0.25">
      <c r="A59" s="32"/>
      <c r="B59" s="33">
        <v>27</v>
      </c>
      <c r="C59" s="2" t="s">
        <v>82</v>
      </c>
      <c r="D59" s="2">
        <v>6</v>
      </c>
      <c r="E59" s="2" t="s">
        <v>87</v>
      </c>
      <c r="F59" s="7">
        <f>SUM(Tableau1[[#This Row],[C.H.U. DE BREST]:[ C.H. DE LANMEUR]])</f>
        <v>180</v>
      </c>
      <c r="G59" s="22">
        <f t="shared" si="2"/>
        <v>720</v>
      </c>
      <c r="H59" s="6">
        <v>150</v>
      </c>
      <c r="I59" s="6">
        <v>30</v>
      </c>
      <c r="J59" s="6">
        <v>0</v>
      </c>
    </row>
    <row r="60" spans="1:10" x14ac:dyDescent="0.25">
      <c r="A60" s="32"/>
      <c r="B60" s="33">
        <v>27</v>
      </c>
      <c r="C60" s="2" t="s">
        <v>82</v>
      </c>
      <c r="D60" s="2">
        <v>7</v>
      </c>
      <c r="E60" s="2" t="s">
        <v>88</v>
      </c>
      <c r="F60" s="7">
        <f>SUM(Tableau1[[#This Row],[C.H.U. DE BREST]:[ C.H. DE LANMEUR]])</f>
        <v>6</v>
      </c>
      <c r="G60" s="22">
        <f t="shared" si="2"/>
        <v>24</v>
      </c>
      <c r="H60" s="6">
        <v>5</v>
      </c>
      <c r="I60" s="6">
        <v>1</v>
      </c>
      <c r="J60" s="6">
        <v>0</v>
      </c>
    </row>
    <row r="61" spans="1:10" x14ac:dyDescent="0.25">
      <c r="A61" s="32"/>
      <c r="B61" s="33">
        <v>28</v>
      </c>
      <c r="C61" s="2" t="s">
        <v>89</v>
      </c>
      <c r="D61" s="2">
        <v>1</v>
      </c>
      <c r="E61" s="2" t="s">
        <v>90</v>
      </c>
      <c r="F61" s="7">
        <f>SUM(Tableau1[[#This Row],[C.H.U. DE BREST]:[ C.H. DE LANMEUR]])</f>
        <v>10</v>
      </c>
      <c r="G61" s="22">
        <f t="shared" si="2"/>
        <v>40</v>
      </c>
      <c r="H61" s="6">
        <v>10</v>
      </c>
      <c r="I61" s="6">
        <v>0</v>
      </c>
      <c r="J61" s="6">
        <v>0</v>
      </c>
    </row>
    <row r="62" spans="1:10" x14ac:dyDescent="0.25">
      <c r="A62" s="32"/>
      <c r="B62" s="33">
        <v>28</v>
      </c>
      <c r="C62" s="2" t="s">
        <v>89</v>
      </c>
      <c r="D62" s="2">
        <v>2</v>
      </c>
      <c r="E62" s="2" t="s">
        <v>91</v>
      </c>
      <c r="F62" s="7">
        <f>SUM(Tableau1[[#This Row],[C.H.U. DE BREST]:[ C.H. DE LANMEUR]])</f>
        <v>50</v>
      </c>
      <c r="G62" s="22">
        <f t="shared" si="2"/>
        <v>200</v>
      </c>
      <c r="H62" s="6">
        <v>50</v>
      </c>
      <c r="I62" s="6">
        <v>0</v>
      </c>
      <c r="J62" s="6">
        <v>0</v>
      </c>
    </row>
    <row r="63" spans="1:10" x14ac:dyDescent="0.25">
      <c r="A63" s="32"/>
      <c r="B63" s="33">
        <v>29</v>
      </c>
      <c r="C63" s="2" t="s">
        <v>92</v>
      </c>
      <c r="D63" s="2">
        <v>1</v>
      </c>
      <c r="E63" s="2" t="s">
        <v>93</v>
      </c>
      <c r="F63" s="7">
        <f>SUM(Tableau1[[#This Row],[C.H.U. DE BREST]:[ C.H. DE LANMEUR]])</f>
        <v>370</v>
      </c>
      <c r="G63" s="22">
        <f t="shared" si="2"/>
        <v>1480</v>
      </c>
      <c r="H63" s="6">
        <v>250</v>
      </c>
      <c r="I63" s="6">
        <v>120</v>
      </c>
      <c r="J63" s="6">
        <v>0</v>
      </c>
    </row>
    <row r="64" spans="1:10" x14ac:dyDescent="0.25">
      <c r="A64" s="32"/>
      <c r="B64" s="33">
        <v>30</v>
      </c>
      <c r="C64" s="2" t="s">
        <v>94</v>
      </c>
      <c r="D64" s="2">
        <v>1</v>
      </c>
      <c r="E64" s="2" t="s">
        <v>21</v>
      </c>
      <c r="F64" s="7">
        <f>SUM(Tableau1[[#This Row],[C.H.U. DE BREST]:[ C.H. DE LANMEUR]])</f>
        <v>40</v>
      </c>
      <c r="G64" s="22">
        <f t="shared" si="2"/>
        <v>160</v>
      </c>
      <c r="H64" s="6">
        <v>40</v>
      </c>
      <c r="I64" s="6">
        <v>0</v>
      </c>
      <c r="J64" s="6">
        <v>0</v>
      </c>
    </row>
    <row r="65" spans="1:10" x14ac:dyDescent="0.25">
      <c r="A65" s="32"/>
      <c r="B65" s="33">
        <v>32</v>
      </c>
      <c r="C65" s="2" t="s">
        <v>95</v>
      </c>
      <c r="D65" s="2">
        <v>1</v>
      </c>
      <c r="E65" s="2" t="s">
        <v>21</v>
      </c>
      <c r="F65" s="7">
        <f>SUM(Tableau1[[#This Row],[C.H.U. DE BREST]:[ C.H. DE LANMEUR]])</f>
        <v>7</v>
      </c>
      <c r="G65" s="22">
        <f t="shared" si="2"/>
        <v>28</v>
      </c>
      <c r="H65" s="6">
        <v>5</v>
      </c>
      <c r="I65" s="6">
        <v>2</v>
      </c>
      <c r="J65" s="6">
        <v>0</v>
      </c>
    </row>
    <row r="66" spans="1:10" x14ac:dyDescent="0.25">
      <c r="A66" s="32"/>
      <c r="B66" s="33">
        <v>33</v>
      </c>
      <c r="C66" s="2" t="s">
        <v>96</v>
      </c>
      <c r="D66" s="2">
        <v>1</v>
      </c>
      <c r="E66" s="2" t="s">
        <v>96</v>
      </c>
      <c r="F66" s="7">
        <f>SUM(Tableau1[[#This Row],[C.H.U. DE BREST]:[ C.H. DE LANMEUR]])</f>
        <v>25</v>
      </c>
      <c r="G66" s="22">
        <f t="shared" si="2"/>
        <v>100</v>
      </c>
      <c r="H66" s="6">
        <v>20</v>
      </c>
      <c r="I66" s="6">
        <v>5</v>
      </c>
      <c r="J66" s="6">
        <v>0</v>
      </c>
    </row>
    <row r="67" spans="1:10" x14ac:dyDescent="0.25">
      <c r="A67" s="32"/>
      <c r="B67" s="33">
        <v>34</v>
      </c>
      <c r="C67" s="2" t="s">
        <v>97</v>
      </c>
      <c r="D67" s="2">
        <v>1</v>
      </c>
      <c r="E67" s="2" t="s">
        <v>98</v>
      </c>
      <c r="F67" s="7">
        <f>SUM(Tableau1[[#This Row],[C.H.U. DE BREST]:[ C.H. DE LANMEUR]])</f>
        <v>12</v>
      </c>
      <c r="G67" s="22">
        <f t="shared" si="2"/>
        <v>48</v>
      </c>
      <c r="H67" s="6">
        <v>10</v>
      </c>
      <c r="I67" s="6">
        <v>2</v>
      </c>
      <c r="J67" s="6">
        <v>0</v>
      </c>
    </row>
    <row r="68" spans="1:10" x14ac:dyDescent="0.25">
      <c r="A68" s="32"/>
      <c r="B68" s="33">
        <v>35</v>
      </c>
      <c r="C68" s="2" t="s">
        <v>99</v>
      </c>
      <c r="D68" s="2">
        <v>1</v>
      </c>
      <c r="E68" s="2" t="s">
        <v>21</v>
      </c>
      <c r="F68" s="7">
        <f>SUM(Tableau1[[#This Row],[C.H.U. DE BREST]:[ C.H. DE LANMEUR]])</f>
        <v>23</v>
      </c>
      <c r="G68" s="22">
        <f t="shared" si="2"/>
        <v>92</v>
      </c>
      <c r="H68" s="6">
        <v>15</v>
      </c>
      <c r="I68" s="6">
        <v>3</v>
      </c>
      <c r="J68" s="6">
        <v>5</v>
      </c>
    </row>
    <row r="69" spans="1:10" x14ac:dyDescent="0.25">
      <c r="A69" s="32"/>
      <c r="B69" s="33">
        <v>36</v>
      </c>
      <c r="C69" s="2" t="s">
        <v>100</v>
      </c>
      <c r="D69" s="2">
        <v>1</v>
      </c>
      <c r="E69" s="2" t="s">
        <v>100</v>
      </c>
      <c r="F69" s="7">
        <f>SUM(Tableau1[[#This Row],[C.H.U. DE BREST]:[ C.H. DE LANMEUR]])</f>
        <v>30</v>
      </c>
      <c r="G69" s="22">
        <f t="shared" si="2"/>
        <v>120</v>
      </c>
      <c r="H69" s="6">
        <v>30</v>
      </c>
      <c r="I69" s="6">
        <v>0</v>
      </c>
      <c r="J69" s="6">
        <v>0</v>
      </c>
    </row>
    <row r="70" spans="1:10" x14ac:dyDescent="0.25">
      <c r="A70" s="32"/>
      <c r="B70" s="33">
        <v>37</v>
      </c>
      <c r="C70" s="2" t="s">
        <v>101</v>
      </c>
      <c r="D70" s="2">
        <v>1</v>
      </c>
      <c r="E70" s="2" t="s">
        <v>37</v>
      </c>
      <c r="F70" s="7">
        <f>SUM(Tableau1[[#This Row],[C.H.U. DE BREST]:[ C.H. DE LANMEUR]])</f>
        <v>65</v>
      </c>
      <c r="G70" s="22">
        <f t="shared" si="2"/>
        <v>260</v>
      </c>
      <c r="H70" s="6">
        <v>40</v>
      </c>
      <c r="I70" s="6">
        <v>25</v>
      </c>
      <c r="J70" s="6">
        <v>0</v>
      </c>
    </row>
    <row r="71" spans="1:10" x14ac:dyDescent="0.25">
      <c r="A71" s="32"/>
      <c r="B71" s="33">
        <v>38</v>
      </c>
      <c r="C71" s="2" t="s">
        <v>102</v>
      </c>
      <c r="D71" s="2">
        <v>1</v>
      </c>
      <c r="E71" s="2" t="s">
        <v>21</v>
      </c>
      <c r="F71" s="7">
        <f>SUM(Tableau1[[#This Row],[C.H.U. DE BREST]:[ C.H. DE LANMEUR]])</f>
        <v>20</v>
      </c>
      <c r="G71" s="22">
        <f t="shared" si="2"/>
        <v>80</v>
      </c>
      <c r="H71" s="6">
        <v>20</v>
      </c>
      <c r="I71" s="6">
        <v>0</v>
      </c>
      <c r="J71" s="6">
        <v>0</v>
      </c>
    </row>
    <row r="72" spans="1:10" x14ac:dyDescent="0.25">
      <c r="A72" s="17"/>
      <c r="B72" s="4"/>
      <c r="C72" s="17"/>
      <c r="D72" s="4"/>
      <c r="E72" s="17"/>
      <c r="F72" s="16">
        <f>SUBTOTAL(109,Tableau1[QUANTITE TOTALE
ESTIMATIVE])</f>
        <v>7374</v>
      </c>
      <c r="G72" s="16">
        <f>SUBTOTAL(9,Tableau1[QUANTITE TOTALE
MAXIMALE
(coefficient 4)])</f>
        <v>29496</v>
      </c>
      <c r="H72" s="16">
        <f>SUBTOTAL(109,Tableau1[C.H.U. DE BREST])</f>
        <v>5970</v>
      </c>
      <c r="I72" s="16">
        <f>SUBTOTAL(9,Tableau1[C.H. DES PAYS DE MORLAIX])</f>
        <v>1399</v>
      </c>
      <c r="J72" s="16">
        <f>SUBTOTAL(9,Tableau1[ C.H. DE LANMEUR])</f>
        <v>5</v>
      </c>
    </row>
  </sheetData>
  <sheetProtection algorithmName="SHA-512" hashValue="OO+hxUK29OYLdBO3t+XXQPfbII42jd1dtTqS155vUd9VMud3FB0Jpo2ecwfSljOaL2js0gjLjT5vR7sdvgzJ8A==" saltValue="gTPj3gfVIJorejv3Pq30Ng==" spinCount="100000" sheet="1" formatCells="0" formatColumns="0" formatRows="0" sort="0" autoFilter="0" pivotTables="0"/>
  <protectedRanges>
    <protectedRange algorithmName="SHA-512" hashValue="L+3OoqdJUpGq5vquGJaH8O1bxoyVt/uxfmSO07t6TPecAxvmXskHkwQs59eK2CSTyqp2DBHsp/4g261XTCbuXQ==" saltValue="jdfFGifRY2ccsT4vSbkBFw==" spinCount="100000" sqref="A1:XFD1048576" name="ADMIN"/>
  </protectedRanges>
  <mergeCells count="6">
    <mergeCell ref="A1:G1"/>
    <mergeCell ref="A2:G2"/>
    <mergeCell ref="A5:G5"/>
    <mergeCell ref="A3:G3"/>
    <mergeCell ref="H7:J7"/>
    <mergeCell ref="A7:G7"/>
  </mergeCells>
  <printOptions horizontalCentered="1"/>
  <pageMargins left="0.23622047244094491" right="0.23622047244094491" top="1.5748031496062993" bottom="0.19685039370078741" header="0.31496062992125984" footer="0.31496062992125984"/>
  <pageSetup paperSize="9" fitToHeight="0" orientation="landscape" r:id="rId1"/>
  <headerFooter>
    <oddHeader>&amp;C&amp;G</oddHeader>
  </headerFooter>
  <legacyDrawingHF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H58"/>
  <sheetViews>
    <sheetView showGridLines="0" zoomScale="85" zoomScaleNormal="85" workbookViewId="0">
      <pane xSplit="6" ySplit="8" topLeftCell="G9" activePane="bottomRight" state="frozen"/>
      <selection pane="topRight" activeCell="H1" sqref="H1"/>
      <selection pane="bottomLeft" activeCell="A9" sqref="A9"/>
      <selection pane="bottomRight" activeCell="A23" sqref="A23:XFD23"/>
    </sheetView>
  </sheetViews>
  <sheetFormatPr baseColWidth="10" defaultColWidth="30.7109375" defaultRowHeight="15" outlineLevelCol="1" x14ac:dyDescent="0.25"/>
  <cols>
    <col min="1" max="1" width="30.7109375" style="27" hidden="1" customWidth="1" outlineLevel="1"/>
    <col min="2" max="2" width="9.7109375" style="1" bestFit="1" customWidth="1" collapsed="1"/>
    <col min="3" max="3" width="60.7109375" style="27" customWidth="1"/>
    <col min="4" max="4" width="15.140625" style="1" bestFit="1" customWidth="1"/>
    <col min="5" max="5" width="60.7109375" style="27" customWidth="1"/>
    <col min="6" max="6" width="30.140625" style="5" bestFit="1" customWidth="1"/>
    <col min="7" max="8" width="30.7109375" style="9"/>
    <col min="9" max="16384" width="30.7109375" style="1"/>
  </cols>
  <sheetData>
    <row r="1" spans="1:8" ht="26.25" x14ac:dyDescent="0.25">
      <c r="A1" s="38" t="s">
        <v>13</v>
      </c>
      <c r="B1" s="38"/>
      <c r="C1" s="38"/>
      <c r="D1" s="38"/>
      <c r="E1" s="38"/>
      <c r="F1" s="38"/>
      <c r="G1" s="10"/>
      <c r="H1" s="10"/>
    </row>
    <row r="2" spans="1:8" ht="23.25" x14ac:dyDescent="0.25">
      <c r="A2" s="39" t="s">
        <v>10</v>
      </c>
      <c r="B2" s="39"/>
      <c r="C2" s="39"/>
      <c r="D2" s="39"/>
      <c r="E2" s="39"/>
      <c r="F2" s="39"/>
      <c r="G2" s="11"/>
      <c r="H2" s="11"/>
    </row>
    <row r="3" spans="1:8" ht="23.25" x14ac:dyDescent="0.25">
      <c r="A3" s="41" t="s">
        <v>19</v>
      </c>
      <c r="B3" s="41"/>
      <c r="C3" s="41"/>
      <c r="D3" s="41"/>
      <c r="E3" s="41"/>
      <c r="F3" s="41"/>
      <c r="G3" s="11"/>
      <c r="H3" s="11"/>
    </row>
    <row r="5" spans="1:8" ht="15.75" x14ac:dyDescent="0.25">
      <c r="A5" s="40" t="s">
        <v>12</v>
      </c>
      <c r="B5" s="40"/>
      <c r="C5" s="40"/>
      <c r="D5" s="40"/>
      <c r="E5" s="40"/>
      <c r="F5" s="40"/>
    </row>
    <row r="7" spans="1:8" s="21" customFormat="1" ht="21" customHeight="1" x14ac:dyDescent="0.35">
      <c r="A7" s="43" t="s">
        <v>7</v>
      </c>
      <c r="B7" s="43"/>
      <c r="C7" s="43"/>
      <c r="D7" s="43"/>
      <c r="E7" s="43"/>
      <c r="F7" s="43"/>
      <c r="G7" s="42" t="s">
        <v>6</v>
      </c>
      <c r="H7" s="42"/>
    </row>
    <row r="8" spans="1:8" s="4" customFormat="1" ht="30" x14ac:dyDescent="0.25">
      <c r="A8" s="30" t="s">
        <v>5</v>
      </c>
      <c r="B8" s="14" t="s">
        <v>0</v>
      </c>
      <c r="C8" s="19" t="s">
        <v>1</v>
      </c>
      <c r="D8" s="14" t="s">
        <v>2</v>
      </c>
      <c r="E8" s="19" t="s">
        <v>3</v>
      </c>
      <c r="F8" s="15" t="s">
        <v>14</v>
      </c>
      <c r="G8" s="8" t="s">
        <v>8</v>
      </c>
      <c r="H8" s="8" t="s">
        <v>18</v>
      </c>
    </row>
    <row r="9" spans="1:8" x14ac:dyDescent="0.25">
      <c r="A9" s="29"/>
      <c r="B9" s="3">
        <v>2</v>
      </c>
      <c r="C9" s="2" t="s">
        <v>22</v>
      </c>
      <c r="D9" s="2">
        <v>1</v>
      </c>
      <c r="E9" s="2" t="s">
        <v>23</v>
      </c>
      <c r="F9" s="7">
        <f>SUM(Tableau2[[#This Row],[C.H.U. DE BREST]:[C.H. DES PAYS DE MORLAIX]])</f>
        <v>2</v>
      </c>
      <c r="G9" s="6">
        <v>2</v>
      </c>
      <c r="H9" s="6">
        <v>0</v>
      </c>
    </row>
    <row r="10" spans="1:8" s="4" customFormat="1" x14ac:dyDescent="0.25">
      <c r="A10" s="32"/>
      <c r="B10" s="33">
        <v>3</v>
      </c>
      <c r="C10" s="2" t="s">
        <v>24</v>
      </c>
      <c r="D10" s="2">
        <v>1</v>
      </c>
      <c r="E10" s="2" t="s">
        <v>25</v>
      </c>
      <c r="F10" s="7">
        <f>SUM(Tableau2[[#This Row],[C.H.U. DE BREST]:[C.H. DES PAYS DE MORLAIX]])</f>
        <v>2</v>
      </c>
      <c r="G10" s="35">
        <v>2</v>
      </c>
      <c r="H10" s="35">
        <v>0</v>
      </c>
    </row>
    <row r="11" spans="1:8" x14ac:dyDescent="0.25">
      <c r="A11" s="32"/>
      <c r="B11" s="33">
        <v>3</v>
      </c>
      <c r="C11" s="2" t="s">
        <v>24</v>
      </c>
      <c r="D11" s="2">
        <v>2</v>
      </c>
      <c r="E11" s="2" t="s">
        <v>26</v>
      </c>
      <c r="F11" s="7">
        <f>SUM(Tableau2[[#This Row],[C.H.U. DE BREST]:[C.H. DES PAYS DE MORLAIX]])</f>
        <v>2</v>
      </c>
      <c r="G11" s="35">
        <v>2</v>
      </c>
      <c r="H11" s="6">
        <v>0</v>
      </c>
    </row>
    <row r="12" spans="1:8" x14ac:dyDescent="0.25">
      <c r="A12" s="32"/>
      <c r="B12" s="33">
        <v>4</v>
      </c>
      <c r="C12" s="2" t="s">
        <v>24</v>
      </c>
      <c r="D12" s="2">
        <v>2</v>
      </c>
      <c r="E12" s="2" t="s">
        <v>28</v>
      </c>
      <c r="F12" s="7">
        <f>SUM(Tableau2[[#This Row],[C.H.U. DE BREST]:[C.H. DES PAYS DE MORLAIX]])</f>
        <v>2</v>
      </c>
      <c r="G12" s="35">
        <v>2</v>
      </c>
      <c r="H12" s="35">
        <v>0</v>
      </c>
    </row>
    <row r="13" spans="1:8" x14ac:dyDescent="0.25">
      <c r="A13" s="32"/>
      <c r="B13" s="33">
        <v>5</v>
      </c>
      <c r="C13" s="2" t="s">
        <v>33</v>
      </c>
      <c r="D13" s="2">
        <v>1</v>
      </c>
      <c r="E13" s="2" t="s">
        <v>34</v>
      </c>
      <c r="F13" s="7">
        <f>SUM(Tableau2[[#This Row],[C.H.U. DE BREST]:[C.H. DES PAYS DE MORLAIX]])</f>
        <v>2</v>
      </c>
      <c r="G13" s="35">
        <v>2</v>
      </c>
      <c r="H13" s="35">
        <v>0</v>
      </c>
    </row>
    <row r="14" spans="1:8" x14ac:dyDescent="0.25">
      <c r="A14" s="32"/>
      <c r="B14" s="33">
        <v>6</v>
      </c>
      <c r="C14" s="2" t="s">
        <v>35</v>
      </c>
      <c r="D14" s="2">
        <v>1</v>
      </c>
      <c r="E14" s="2" t="s">
        <v>35</v>
      </c>
      <c r="F14" s="7">
        <f>SUM(Tableau2[[#This Row],[C.H.U. DE BREST]:[C.H. DES PAYS DE MORLAIX]])</f>
        <v>1</v>
      </c>
      <c r="G14" s="35">
        <v>0</v>
      </c>
      <c r="H14" s="35">
        <v>1</v>
      </c>
    </row>
    <row r="15" spans="1:8" x14ac:dyDescent="0.25">
      <c r="A15" s="32"/>
      <c r="B15" s="33">
        <v>7</v>
      </c>
      <c r="C15" s="2" t="s">
        <v>36</v>
      </c>
      <c r="D15" s="2">
        <v>1</v>
      </c>
      <c r="E15" s="2" t="s">
        <v>37</v>
      </c>
      <c r="F15" s="7">
        <f>SUM(Tableau2[[#This Row],[C.H.U. DE BREST]:[C.H. DES PAYS DE MORLAIX]])</f>
        <v>2</v>
      </c>
      <c r="G15" s="35">
        <v>2</v>
      </c>
      <c r="H15" s="35">
        <v>0</v>
      </c>
    </row>
    <row r="16" spans="1:8" x14ac:dyDescent="0.25">
      <c r="A16" s="32"/>
      <c r="B16" s="33">
        <v>8</v>
      </c>
      <c r="C16" s="2" t="s">
        <v>38</v>
      </c>
      <c r="D16" s="2">
        <v>1</v>
      </c>
      <c r="E16" s="2" t="s">
        <v>39</v>
      </c>
      <c r="F16" s="7">
        <f>SUM(Tableau2[[#This Row],[C.H.U. DE BREST]:[C.H. DES PAYS DE MORLAIX]])</f>
        <v>2</v>
      </c>
      <c r="G16" s="35">
        <v>2</v>
      </c>
      <c r="H16" s="6">
        <v>0</v>
      </c>
    </row>
    <row r="17" spans="1:8" x14ac:dyDescent="0.25">
      <c r="A17" s="32"/>
      <c r="B17" s="33">
        <v>9</v>
      </c>
      <c r="C17" s="2" t="s">
        <v>40</v>
      </c>
      <c r="D17" s="2">
        <v>1</v>
      </c>
      <c r="E17" s="2" t="s">
        <v>40</v>
      </c>
      <c r="F17" s="7">
        <f>SUM(Tableau2[[#This Row],[C.H.U. DE BREST]:[C.H. DES PAYS DE MORLAIX]])</f>
        <v>2</v>
      </c>
      <c r="G17" s="35">
        <v>2</v>
      </c>
      <c r="H17" s="6">
        <v>0</v>
      </c>
    </row>
    <row r="18" spans="1:8" x14ac:dyDescent="0.25">
      <c r="A18" s="32"/>
      <c r="B18" s="33">
        <v>10</v>
      </c>
      <c r="C18" s="2" t="s">
        <v>41</v>
      </c>
      <c r="D18" s="2">
        <v>1</v>
      </c>
      <c r="E18" s="2" t="s">
        <v>37</v>
      </c>
      <c r="F18" s="7">
        <f>SUM(Tableau2[[#This Row],[C.H.U. DE BREST]:[C.H. DES PAYS DE MORLAIX]])</f>
        <v>2</v>
      </c>
      <c r="G18" s="35">
        <v>2</v>
      </c>
      <c r="H18" s="35">
        <v>0</v>
      </c>
    </row>
    <row r="19" spans="1:8" x14ac:dyDescent="0.25">
      <c r="A19" s="32"/>
      <c r="B19" s="33">
        <v>10</v>
      </c>
      <c r="C19" s="2" t="s">
        <v>41</v>
      </c>
      <c r="D19" s="2">
        <v>2</v>
      </c>
      <c r="E19" s="2" t="s">
        <v>42</v>
      </c>
      <c r="F19" s="7">
        <f>SUM(Tableau2[[#This Row],[C.H.U. DE BREST]:[C.H. DES PAYS DE MORLAIX]])</f>
        <v>2</v>
      </c>
      <c r="G19" s="35">
        <v>2</v>
      </c>
      <c r="H19" s="35">
        <v>0</v>
      </c>
    </row>
    <row r="20" spans="1:8" x14ac:dyDescent="0.25">
      <c r="A20" s="32"/>
      <c r="B20" s="33">
        <v>11</v>
      </c>
      <c r="C20" s="2" t="s">
        <v>43</v>
      </c>
      <c r="D20" s="2">
        <v>1</v>
      </c>
      <c r="E20" s="2" t="s">
        <v>43</v>
      </c>
      <c r="F20" s="7">
        <f>SUM(Tableau2[[#This Row],[C.H.U. DE BREST]:[C.H. DES PAYS DE MORLAIX]])</f>
        <v>2</v>
      </c>
      <c r="G20" s="35">
        <v>2</v>
      </c>
      <c r="H20" s="6">
        <v>0</v>
      </c>
    </row>
    <row r="21" spans="1:8" x14ac:dyDescent="0.25">
      <c r="A21" s="32"/>
      <c r="B21" s="33">
        <v>12</v>
      </c>
      <c r="C21" s="2" t="s">
        <v>44</v>
      </c>
      <c r="D21" s="2">
        <v>2</v>
      </c>
      <c r="E21" s="2" t="s">
        <v>46</v>
      </c>
      <c r="F21" s="7">
        <f>SUM(Tableau2[[#This Row],[C.H.U. DE BREST]:[C.H. DES PAYS DE MORLAIX]])</f>
        <v>2</v>
      </c>
      <c r="G21" s="35">
        <v>2</v>
      </c>
      <c r="H21" s="6">
        <v>0</v>
      </c>
    </row>
    <row r="22" spans="1:8" x14ac:dyDescent="0.25">
      <c r="A22" s="32"/>
      <c r="B22" s="33">
        <v>13</v>
      </c>
      <c r="C22" s="2" t="s">
        <v>51</v>
      </c>
      <c r="D22" s="2">
        <v>3</v>
      </c>
      <c r="E22" s="2" t="s">
        <v>54</v>
      </c>
      <c r="F22" s="7">
        <f>SUM(Tableau2[[#This Row],[C.H.U. DE BREST]:[C.H. DES PAYS DE MORLAIX]])</f>
        <v>2</v>
      </c>
      <c r="G22" s="35">
        <v>2</v>
      </c>
      <c r="H22" s="35">
        <v>0</v>
      </c>
    </row>
    <row r="23" spans="1:8" x14ac:dyDescent="0.25">
      <c r="A23" s="32"/>
      <c r="B23" s="33">
        <v>14</v>
      </c>
      <c r="C23" s="2" t="s">
        <v>56</v>
      </c>
      <c r="D23" s="2">
        <v>1</v>
      </c>
      <c r="E23" s="2" t="s">
        <v>57</v>
      </c>
      <c r="F23" s="7">
        <f>SUM(Tableau2[[#This Row],[C.H.U. DE BREST]:[C.H. DES PAYS DE MORLAIX]])</f>
        <v>2</v>
      </c>
      <c r="G23" s="35">
        <v>2</v>
      </c>
      <c r="H23" s="35">
        <v>0</v>
      </c>
    </row>
    <row r="24" spans="1:8" x14ac:dyDescent="0.25">
      <c r="A24" s="32"/>
      <c r="B24" s="33">
        <v>15</v>
      </c>
      <c r="C24" s="2" t="s">
        <v>58</v>
      </c>
      <c r="D24" s="2">
        <v>1</v>
      </c>
      <c r="E24" s="2" t="s">
        <v>21</v>
      </c>
      <c r="F24" s="7">
        <f>SUM(Tableau2[[#This Row],[C.H.U. DE BREST]:[C.H. DES PAYS DE MORLAIX]])</f>
        <v>1</v>
      </c>
      <c r="G24" s="35">
        <v>1</v>
      </c>
      <c r="H24" s="6">
        <v>0</v>
      </c>
    </row>
    <row r="25" spans="1:8" x14ac:dyDescent="0.25">
      <c r="A25" s="32"/>
      <c r="B25" s="33">
        <v>16</v>
      </c>
      <c r="C25" s="2" t="s">
        <v>59</v>
      </c>
      <c r="D25" s="2">
        <v>1</v>
      </c>
      <c r="E25" s="2" t="s">
        <v>21</v>
      </c>
      <c r="F25" s="7">
        <f>SUM(Tableau2[[#This Row],[C.H.U. DE BREST]:[C.H. DES PAYS DE MORLAIX]])</f>
        <v>1</v>
      </c>
      <c r="G25" s="35">
        <v>1</v>
      </c>
      <c r="H25" s="35">
        <v>0</v>
      </c>
    </row>
    <row r="26" spans="1:8" x14ac:dyDescent="0.25">
      <c r="A26" s="32"/>
      <c r="B26" s="33">
        <v>17</v>
      </c>
      <c r="C26" s="2" t="s">
        <v>60</v>
      </c>
      <c r="D26" s="2">
        <v>1</v>
      </c>
      <c r="E26" s="2" t="s">
        <v>61</v>
      </c>
      <c r="F26" s="7">
        <f>SUM(Tableau2[[#This Row],[C.H.U. DE BREST]:[C.H. DES PAYS DE MORLAIX]])</f>
        <v>2</v>
      </c>
      <c r="G26" s="35">
        <v>2</v>
      </c>
      <c r="H26" s="6">
        <v>0</v>
      </c>
    </row>
    <row r="27" spans="1:8" x14ac:dyDescent="0.25">
      <c r="A27" s="32"/>
      <c r="B27" s="33">
        <v>17</v>
      </c>
      <c r="C27" s="2" t="s">
        <v>60</v>
      </c>
      <c r="D27" s="2">
        <v>2</v>
      </c>
      <c r="E27" s="2" t="s">
        <v>62</v>
      </c>
      <c r="F27" s="7">
        <f>SUM(Tableau2[[#This Row],[C.H.U. DE BREST]:[C.H. DES PAYS DE MORLAIX]])</f>
        <v>2</v>
      </c>
      <c r="G27" s="35">
        <v>2</v>
      </c>
      <c r="H27" s="35">
        <v>0</v>
      </c>
    </row>
    <row r="28" spans="1:8" x14ac:dyDescent="0.25">
      <c r="A28" s="32"/>
      <c r="B28" s="33">
        <v>18</v>
      </c>
      <c r="C28" s="2" t="s">
        <v>63</v>
      </c>
      <c r="D28" s="2">
        <v>1</v>
      </c>
      <c r="E28" s="2" t="s">
        <v>64</v>
      </c>
      <c r="F28" s="7">
        <f>SUM(Tableau2[[#This Row],[C.H.U. DE BREST]:[C.H. DES PAYS DE MORLAIX]])</f>
        <v>2</v>
      </c>
      <c r="G28" s="35">
        <v>2</v>
      </c>
      <c r="H28" s="35">
        <v>0</v>
      </c>
    </row>
    <row r="29" spans="1:8" x14ac:dyDescent="0.25">
      <c r="A29" s="32"/>
      <c r="B29" s="33">
        <v>19</v>
      </c>
      <c r="C29" s="2" t="s">
        <v>65</v>
      </c>
      <c r="D29" s="2">
        <v>1</v>
      </c>
      <c r="E29" s="2" t="s">
        <v>66</v>
      </c>
      <c r="F29" s="7">
        <f>SUM(Tableau2[[#This Row],[C.H.U. DE BREST]:[C.H. DES PAYS DE MORLAIX]])</f>
        <v>2</v>
      </c>
      <c r="G29" s="35">
        <v>2</v>
      </c>
      <c r="H29" s="35">
        <v>0</v>
      </c>
    </row>
    <row r="30" spans="1:8" x14ac:dyDescent="0.25">
      <c r="A30" s="32"/>
      <c r="B30" s="33">
        <v>20</v>
      </c>
      <c r="C30" s="2" t="s">
        <v>67</v>
      </c>
      <c r="D30" s="2">
        <v>1</v>
      </c>
      <c r="E30" s="2" t="s">
        <v>37</v>
      </c>
      <c r="F30" s="7">
        <f>SUM(Tableau2[[#This Row],[C.H.U. DE BREST]:[C.H. DES PAYS DE MORLAIX]])</f>
        <v>2</v>
      </c>
      <c r="G30" s="35">
        <v>2</v>
      </c>
      <c r="H30" s="35">
        <v>0</v>
      </c>
    </row>
    <row r="31" spans="1:8" x14ac:dyDescent="0.25">
      <c r="A31" s="32"/>
      <c r="B31" s="33">
        <v>21</v>
      </c>
      <c r="C31" s="2" t="s">
        <v>68</v>
      </c>
      <c r="D31" s="2">
        <v>1</v>
      </c>
      <c r="E31" s="2" t="s">
        <v>37</v>
      </c>
      <c r="F31" s="7">
        <f>SUM(Tableau2[[#This Row],[C.H.U. DE BREST]:[C.H. DES PAYS DE MORLAIX]])</f>
        <v>2</v>
      </c>
      <c r="G31" s="35">
        <v>2</v>
      </c>
      <c r="H31" s="35">
        <v>0</v>
      </c>
    </row>
    <row r="32" spans="1:8" x14ac:dyDescent="0.25">
      <c r="A32" s="32"/>
      <c r="B32" s="33">
        <v>22</v>
      </c>
      <c r="C32" s="2" t="s">
        <v>69</v>
      </c>
      <c r="D32" s="2">
        <v>1</v>
      </c>
      <c r="E32" s="2" t="s">
        <v>37</v>
      </c>
      <c r="F32" s="7">
        <f>SUM(Tableau2[[#This Row],[C.H.U. DE BREST]:[C.H. DES PAYS DE MORLAIX]])</f>
        <v>2</v>
      </c>
      <c r="G32" s="35">
        <v>2</v>
      </c>
      <c r="H32" s="6">
        <v>0</v>
      </c>
    </row>
    <row r="33" spans="1:8" x14ac:dyDescent="0.25">
      <c r="A33" s="32"/>
      <c r="B33" s="33">
        <v>23</v>
      </c>
      <c r="C33" s="2" t="s">
        <v>70</v>
      </c>
      <c r="D33" s="2">
        <v>1</v>
      </c>
      <c r="E33" s="2" t="s">
        <v>71</v>
      </c>
      <c r="F33" s="7">
        <f>SUM(Tableau2[[#This Row],[C.H.U. DE BREST]:[C.H. DES PAYS DE MORLAIX]])</f>
        <v>1</v>
      </c>
      <c r="G33" s="35">
        <v>1</v>
      </c>
      <c r="H33" s="35">
        <v>0</v>
      </c>
    </row>
    <row r="34" spans="1:8" x14ac:dyDescent="0.25">
      <c r="A34" s="32"/>
      <c r="B34" s="33">
        <v>24</v>
      </c>
      <c r="C34" s="2" t="s">
        <v>72</v>
      </c>
      <c r="D34" s="2">
        <v>1</v>
      </c>
      <c r="E34" s="2" t="s">
        <v>73</v>
      </c>
      <c r="F34" s="7">
        <f>SUM(Tableau2[[#This Row],[C.H.U. DE BREST]:[C.H. DES PAYS DE MORLAIX]])</f>
        <v>2</v>
      </c>
      <c r="G34" s="35">
        <v>2</v>
      </c>
      <c r="H34" s="6">
        <v>0</v>
      </c>
    </row>
    <row r="35" spans="1:8" x14ac:dyDescent="0.25">
      <c r="A35" s="32"/>
      <c r="B35" s="33">
        <v>24</v>
      </c>
      <c r="C35" s="2" t="s">
        <v>72</v>
      </c>
      <c r="D35" s="2">
        <v>2</v>
      </c>
      <c r="E35" s="2" t="s">
        <v>74</v>
      </c>
      <c r="F35" s="7">
        <f>SUM(Tableau2[[#This Row],[C.H.U. DE BREST]:[C.H. DES PAYS DE MORLAIX]])</f>
        <v>2</v>
      </c>
      <c r="G35" s="35">
        <v>2</v>
      </c>
      <c r="H35" s="6">
        <v>0</v>
      </c>
    </row>
    <row r="36" spans="1:8" x14ac:dyDescent="0.25">
      <c r="A36" s="32"/>
      <c r="B36" s="33">
        <v>24</v>
      </c>
      <c r="C36" s="2" t="s">
        <v>72</v>
      </c>
      <c r="D36" s="2">
        <v>3</v>
      </c>
      <c r="E36" s="2" t="s">
        <v>75</v>
      </c>
      <c r="F36" s="7">
        <f>SUM(Tableau2[[#This Row],[C.H.U. DE BREST]:[C.H. DES PAYS DE MORLAIX]])</f>
        <v>2</v>
      </c>
      <c r="G36" s="35">
        <v>2</v>
      </c>
      <c r="H36" s="6">
        <v>0</v>
      </c>
    </row>
    <row r="37" spans="1:8" x14ac:dyDescent="0.25">
      <c r="A37" s="32"/>
      <c r="B37" s="33">
        <v>24</v>
      </c>
      <c r="C37" s="2" t="s">
        <v>72</v>
      </c>
      <c r="D37" s="2">
        <v>4</v>
      </c>
      <c r="E37" s="2" t="s">
        <v>76</v>
      </c>
      <c r="F37" s="7">
        <f>SUM(Tableau2[[#This Row],[C.H.U. DE BREST]:[C.H. DES PAYS DE MORLAIX]])</f>
        <v>2</v>
      </c>
      <c r="G37" s="35">
        <v>2</v>
      </c>
      <c r="H37" s="6">
        <v>0</v>
      </c>
    </row>
    <row r="38" spans="1:8" ht="30" x14ac:dyDescent="0.25">
      <c r="A38" s="32"/>
      <c r="B38" s="33">
        <v>25</v>
      </c>
      <c r="C38" s="2" t="s">
        <v>77</v>
      </c>
      <c r="D38" s="2">
        <v>1</v>
      </c>
      <c r="E38" s="2" t="s">
        <v>78</v>
      </c>
      <c r="F38" s="7">
        <f>SUM(Tableau2[[#This Row],[C.H.U. DE BREST]:[C.H. DES PAYS DE MORLAIX]])</f>
        <v>1</v>
      </c>
      <c r="G38" s="35">
        <v>0</v>
      </c>
      <c r="H38" s="35">
        <v>1</v>
      </c>
    </row>
    <row r="39" spans="1:8" ht="30" x14ac:dyDescent="0.25">
      <c r="A39" s="32"/>
      <c r="B39" s="33">
        <v>25</v>
      </c>
      <c r="C39" s="2" t="s">
        <v>77</v>
      </c>
      <c r="D39" s="2">
        <v>2</v>
      </c>
      <c r="E39" s="2" t="s">
        <v>79</v>
      </c>
      <c r="F39" s="7">
        <f>SUM(Tableau2[[#This Row],[C.H.U. DE BREST]:[C.H. DES PAYS DE MORLAIX]])</f>
        <v>1</v>
      </c>
      <c r="G39" s="35">
        <v>0</v>
      </c>
      <c r="H39" s="35">
        <v>1</v>
      </c>
    </row>
    <row r="40" spans="1:8" x14ac:dyDescent="0.25">
      <c r="A40" s="32"/>
      <c r="B40" s="33">
        <v>26</v>
      </c>
      <c r="C40" s="2" t="s">
        <v>80</v>
      </c>
      <c r="D40" s="2">
        <v>1</v>
      </c>
      <c r="E40" s="2" t="s">
        <v>81</v>
      </c>
      <c r="F40" s="7">
        <f>SUM(Tableau2[[#This Row],[C.H.U. DE BREST]:[C.H. DES PAYS DE MORLAIX]])</f>
        <v>2</v>
      </c>
      <c r="G40" s="35">
        <v>2</v>
      </c>
      <c r="H40" s="35">
        <v>0</v>
      </c>
    </row>
    <row r="41" spans="1:8" x14ac:dyDescent="0.25">
      <c r="A41" s="32"/>
      <c r="B41" s="33">
        <v>27</v>
      </c>
      <c r="C41" s="2" t="s">
        <v>82</v>
      </c>
      <c r="D41" s="2">
        <v>1</v>
      </c>
      <c r="E41" s="2" t="s">
        <v>83</v>
      </c>
      <c r="F41" s="7">
        <f>SUM(Tableau2[[#This Row],[C.H.U. DE BREST]:[C.H. DES PAYS DE MORLAIX]])</f>
        <v>2</v>
      </c>
      <c r="G41" s="35">
        <v>2</v>
      </c>
      <c r="H41" s="35">
        <v>0</v>
      </c>
    </row>
    <row r="42" spans="1:8" x14ac:dyDescent="0.25">
      <c r="A42" s="32"/>
      <c r="B42" s="33">
        <v>27</v>
      </c>
      <c r="C42" s="2" t="s">
        <v>82</v>
      </c>
      <c r="D42" s="2">
        <v>2</v>
      </c>
      <c r="E42" s="2" t="s">
        <v>84</v>
      </c>
      <c r="F42" s="7">
        <f>SUM(Tableau2[[#This Row],[C.H.U. DE BREST]:[C.H. DES PAYS DE MORLAIX]])</f>
        <v>2</v>
      </c>
      <c r="G42" s="35">
        <v>2</v>
      </c>
      <c r="H42" s="35">
        <v>0</v>
      </c>
    </row>
    <row r="43" spans="1:8" x14ac:dyDescent="0.25">
      <c r="A43" s="32"/>
      <c r="B43" s="33">
        <v>27</v>
      </c>
      <c r="C43" s="2" t="s">
        <v>82</v>
      </c>
      <c r="D43" s="2">
        <v>4</v>
      </c>
      <c r="E43" s="2" t="s">
        <v>85</v>
      </c>
      <c r="F43" s="7">
        <f>SUM(Tableau2[[#This Row],[C.H.U. DE BREST]:[C.H. DES PAYS DE MORLAIX]])</f>
        <v>2</v>
      </c>
      <c r="G43" s="35">
        <v>2</v>
      </c>
      <c r="H43" s="35">
        <v>0</v>
      </c>
    </row>
    <row r="44" spans="1:8" x14ac:dyDescent="0.25">
      <c r="A44" s="32"/>
      <c r="B44" s="33">
        <v>27</v>
      </c>
      <c r="C44" s="2" t="s">
        <v>82</v>
      </c>
      <c r="D44" s="2">
        <v>5</v>
      </c>
      <c r="E44" s="2" t="s">
        <v>86</v>
      </c>
      <c r="F44" s="7">
        <f>SUM(Tableau2[[#This Row],[C.H.U. DE BREST]:[C.H. DES PAYS DE MORLAIX]])</f>
        <v>2</v>
      </c>
      <c r="G44" s="35">
        <v>2</v>
      </c>
      <c r="H44" s="35">
        <v>0</v>
      </c>
    </row>
    <row r="45" spans="1:8" x14ac:dyDescent="0.25">
      <c r="A45" s="32"/>
      <c r="B45" s="33">
        <v>27</v>
      </c>
      <c r="C45" s="2" t="s">
        <v>82</v>
      </c>
      <c r="D45" s="2">
        <v>6</v>
      </c>
      <c r="E45" s="2" t="s">
        <v>87</v>
      </c>
      <c r="F45" s="7">
        <f>SUM(Tableau2[[#This Row],[C.H.U. DE BREST]:[C.H. DES PAYS DE MORLAIX]])</f>
        <v>2</v>
      </c>
      <c r="G45" s="35">
        <v>2</v>
      </c>
      <c r="H45" s="35">
        <v>0</v>
      </c>
    </row>
    <row r="46" spans="1:8" x14ac:dyDescent="0.25">
      <c r="A46" s="32"/>
      <c r="B46" s="33">
        <v>27</v>
      </c>
      <c r="C46" s="2" t="s">
        <v>82</v>
      </c>
      <c r="D46" s="2">
        <v>7</v>
      </c>
      <c r="E46" s="2" t="s">
        <v>88</v>
      </c>
      <c r="F46" s="7">
        <f>SUM(Tableau2[[#This Row],[C.H.U. DE BREST]:[C.H. DES PAYS DE MORLAIX]])</f>
        <v>1</v>
      </c>
      <c r="G46" s="35">
        <v>0</v>
      </c>
      <c r="H46" s="35">
        <v>1</v>
      </c>
    </row>
    <row r="47" spans="1:8" x14ac:dyDescent="0.25">
      <c r="A47" s="32"/>
      <c r="B47" s="33">
        <v>28</v>
      </c>
      <c r="C47" s="2" t="s">
        <v>89</v>
      </c>
      <c r="D47" s="2">
        <v>1</v>
      </c>
      <c r="E47" s="2" t="s">
        <v>90</v>
      </c>
      <c r="F47" s="7">
        <f>SUM(Tableau2[[#This Row],[C.H.U. DE BREST]:[C.H. DES PAYS DE MORLAIX]])</f>
        <v>2</v>
      </c>
      <c r="G47" s="35">
        <v>2</v>
      </c>
      <c r="H47" s="6">
        <v>0</v>
      </c>
    </row>
    <row r="48" spans="1:8" x14ac:dyDescent="0.25">
      <c r="A48" s="32"/>
      <c r="B48" s="33">
        <v>28</v>
      </c>
      <c r="C48" s="2" t="s">
        <v>89</v>
      </c>
      <c r="D48" s="2">
        <v>2</v>
      </c>
      <c r="E48" s="2" t="s">
        <v>91</v>
      </c>
      <c r="F48" s="7">
        <f>SUM(Tableau2[[#This Row],[C.H.U. DE BREST]:[C.H. DES PAYS DE MORLAIX]])</f>
        <v>2</v>
      </c>
      <c r="G48" s="35">
        <v>2</v>
      </c>
      <c r="H48" s="6">
        <v>0</v>
      </c>
    </row>
    <row r="49" spans="1:8" x14ac:dyDescent="0.25">
      <c r="A49" s="32"/>
      <c r="B49" s="33">
        <v>29</v>
      </c>
      <c r="C49" s="2" t="s">
        <v>92</v>
      </c>
      <c r="D49" s="2">
        <v>1</v>
      </c>
      <c r="E49" s="2" t="s">
        <v>93</v>
      </c>
      <c r="F49" s="7">
        <f>SUM(Tableau2[[#This Row],[C.H.U. DE BREST]:[C.H. DES PAYS DE MORLAIX]])</f>
        <v>2</v>
      </c>
      <c r="G49" s="35">
        <v>2</v>
      </c>
      <c r="H49" s="35">
        <v>0</v>
      </c>
    </row>
    <row r="50" spans="1:8" x14ac:dyDescent="0.25">
      <c r="A50" s="32"/>
      <c r="B50" s="33">
        <v>30</v>
      </c>
      <c r="C50" s="2" t="s">
        <v>94</v>
      </c>
      <c r="D50" s="2">
        <v>1</v>
      </c>
      <c r="E50" s="2" t="s">
        <v>21</v>
      </c>
      <c r="F50" s="7">
        <f>SUM(Tableau2[[#This Row],[C.H.U. DE BREST]:[C.H. DES PAYS DE MORLAIX]])</f>
        <v>2</v>
      </c>
      <c r="G50" s="35">
        <v>2</v>
      </c>
      <c r="H50" s="6">
        <v>0</v>
      </c>
    </row>
    <row r="51" spans="1:8" x14ac:dyDescent="0.25">
      <c r="A51" s="32"/>
      <c r="B51" s="33">
        <v>32</v>
      </c>
      <c r="C51" s="2" t="s">
        <v>95</v>
      </c>
      <c r="D51" s="2">
        <v>1</v>
      </c>
      <c r="E51" s="2" t="s">
        <v>21</v>
      </c>
      <c r="F51" s="7">
        <f>SUM(Tableau2[[#This Row],[C.H.U. DE BREST]:[C.H. DES PAYS DE MORLAIX]])</f>
        <v>1</v>
      </c>
      <c r="G51" s="35">
        <v>1</v>
      </c>
      <c r="H51" s="35">
        <v>0</v>
      </c>
    </row>
    <row r="52" spans="1:8" x14ac:dyDescent="0.25">
      <c r="A52" s="32"/>
      <c r="B52" s="33">
        <v>33</v>
      </c>
      <c r="C52" s="2" t="s">
        <v>96</v>
      </c>
      <c r="D52" s="2">
        <v>1</v>
      </c>
      <c r="E52" s="2" t="s">
        <v>96</v>
      </c>
      <c r="F52" s="7">
        <f>SUM(Tableau2[[#This Row],[C.H.U. DE BREST]:[C.H. DES PAYS DE MORLAIX]])</f>
        <v>2</v>
      </c>
      <c r="G52" s="35">
        <v>2</v>
      </c>
      <c r="H52" s="35">
        <v>0</v>
      </c>
    </row>
    <row r="53" spans="1:8" x14ac:dyDescent="0.25">
      <c r="A53" s="32"/>
      <c r="B53" s="33">
        <v>34</v>
      </c>
      <c r="C53" s="2" t="s">
        <v>97</v>
      </c>
      <c r="D53" s="2">
        <v>1</v>
      </c>
      <c r="E53" s="2" t="s">
        <v>98</v>
      </c>
      <c r="F53" s="7">
        <f>SUM(Tableau2[[#This Row],[C.H.U. DE BREST]:[C.H. DES PAYS DE MORLAIX]])</f>
        <v>2</v>
      </c>
      <c r="G53" s="35">
        <v>2</v>
      </c>
      <c r="H53" s="35">
        <v>0</v>
      </c>
    </row>
    <row r="54" spans="1:8" x14ac:dyDescent="0.25">
      <c r="A54" s="32"/>
      <c r="B54" s="33">
        <v>35</v>
      </c>
      <c r="C54" s="2" t="s">
        <v>99</v>
      </c>
      <c r="D54" s="2">
        <v>1</v>
      </c>
      <c r="E54" s="2" t="s">
        <v>21</v>
      </c>
      <c r="F54" s="7">
        <f>SUM(Tableau2[[#This Row],[C.H.U. DE BREST]:[C.H. DES PAYS DE MORLAIX]])</f>
        <v>2</v>
      </c>
      <c r="G54" s="35">
        <v>2</v>
      </c>
      <c r="H54" s="35">
        <v>0</v>
      </c>
    </row>
    <row r="55" spans="1:8" x14ac:dyDescent="0.25">
      <c r="A55" s="32"/>
      <c r="B55" s="33">
        <v>36</v>
      </c>
      <c r="C55" s="2" t="s">
        <v>100</v>
      </c>
      <c r="D55" s="2">
        <v>1</v>
      </c>
      <c r="E55" s="2" t="s">
        <v>100</v>
      </c>
      <c r="F55" s="7">
        <f>SUM(Tableau2[[#This Row],[C.H.U. DE BREST]:[C.H. DES PAYS DE MORLAIX]])</f>
        <v>2</v>
      </c>
      <c r="G55" s="35">
        <v>2</v>
      </c>
      <c r="H55" s="6">
        <v>0</v>
      </c>
    </row>
    <row r="56" spans="1:8" x14ac:dyDescent="0.25">
      <c r="A56" s="32"/>
      <c r="B56" s="33">
        <v>37</v>
      </c>
      <c r="C56" s="2" t="s">
        <v>101</v>
      </c>
      <c r="D56" s="2">
        <v>1</v>
      </c>
      <c r="E56" s="2" t="s">
        <v>37</v>
      </c>
      <c r="F56" s="7">
        <f>SUM(Tableau2[[#This Row],[C.H.U. DE BREST]:[C.H. DES PAYS DE MORLAIX]])</f>
        <v>2</v>
      </c>
      <c r="G56" s="35">
        <v>2</v>
      </c>
      <c r="H56" s="35">
        <v>0</v>
      </c>
    </row>
    <row r="57" spans="1:8" x14ac:dyDescent="0.25">
      <c r="A57" s="32"/>
      <c r="B57" s="33">
        <v>38</v>
      </c>
      <c r="C57" s="2" t="s">
        <v>102</v>
      </c>
      <c r="D57" s="2">
        <v>1</v>
      </c>
      <c r="E57" s="2" t="s">
        <v>21</v>
      </c>
      <c r="F57" s="7">
        <f>SUM(Tableau2[[#This Row],[C.H.U. DE BREST]:[C.H. DES PAYS DE MORLAIX]])</f>
        <v>2</v>
      </c>
      <c r="G57" s="35">
        <v>2</v>
      </c>
      <c r="H57" s="6">
        <v>0</v>
      </c>
    </row>
    <row r="58" spans="1:8" x14ac:dyDescent="0.25">
      <c r="A58" s="17"/>
      <c r="B58" s="4"/>
      <c r="C58" s="17"/>
      <c r="D58" s="4"/>
      <c r="E58" s="17"/>
      <c r="F58" s="16">
        <f>SUBTOTAL(9,Tableau2[TOTAL
SPECIMENS/ECHANTILLONS])</f>
        <v>90</v>
      </c>
      <c r="G58" s="16">
        <f>SUBTOTAL(9,Tableau2[C.H.U. DE BREST])</f>
        <v>86</v>
      </c>
      <c r="H58" s="16">
        <f>SUBTOTAL(9,Tableau2[C.H. DES PAYS DE MORLAIX])</f>
        <v>4</v>
      </c>
    </row>
  </sheetData>
  <sheetProtection algorithmName="SHA-512" hashValue="G9eKVnVuVI+8MzJUHzo55IUp/gNR7g3zWaD4CK9Qp3zkNVHEk7iWkImFGFNKT/PcHyExWqCSUipDMHvSKxgvQA==" saltValue="CMCaofGUyC8CYFjQBErUoQ==" spinCount="100000" sheet="1" formatCells="0" formatColumns="0" formatRows="0" sort="0" autoFilter="0" pivotTables="0"/>
  <protectedRanges>
    <protectedRange algorithmName="SHA-512" hashValue="VsoLg+jtwPx7EbVSXvh0frLpgzPISoSpjDJ/DG9uuLHaU486gi+d/48yLXK2zMbd0O5Gv3l3N0HqMvgky7MCXw==" saltValue="4Ppghu9F65D4/sal7vQ15Q==" spinCount="100000" sqref="A1:H6 A58:H1048576 A7:F8 A9:F57 I1:XFD1048576" name="ADMIN"/>
    <protectedRange algorithmName="SHA-512" hashValue="L+3OoqdJUpGq5vquGJaH8O1bxoyVt/uxfmSO07t6TPecAxvmXskHkwQs59eK2CSTyqp2DBHsp/4g261XTCbuXQ==" saltValue="jdfFGifRY2ccsT4vSbkBFw==" spinCount="100000" sqref="G7:H8 G9:H57" name="ADMIN_2"/>
  </protectedRanges>
  <mergeCells count="6">
    <mergeCell ref="G7:H7"/>
    <mergeCell ref="A1:F1"/>
    <mergeCell ref="A2:F2"/>
    <mergeCell ref="A3:F3"/>
    <mergeCell ref="A7:F7"/>
    <mergeCell ref="A5:F5"/>
  </mergeCells>
  <printOptions horizontalCentered="1"/>
  <pageMargins left="0.23622047244094491" right="0.23622047244094491" top="1.5748031496062993" bottom="0.19685039370078741" header="0.31496062992125984" footer="0.31496062992125984"/>
  <pageSetup paperSize="9" fitToHeight="0" orientation="landscape" r:id="rId1"/>
  <headerFooter>
    <oddHeader>&amp;C&amp;G</oddHeader>
  </headerFooter>
  <legacyDrawingHF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1:E45"/>
  <sheetViews>
    <sheetView showGridLines="0" zoomScale="85" zoomScaleNormal="85" workbookViewId="0">
      <pane ySplit="7" topLeftCell="A8" activePane="bottomLeft" state="frozen"/>
      <selection pane="bottomLeft" activeCell="D8" sqref="D8"/>
    </sheetView>
  </sheetViews>
  <sheetFormatPr baseColWidth="10" defaultRowHeight="15" outlineLevelCol="1" x14ac:dyDescent="0.25"/>
  <cols>
    <col min="1" max="1" width="30.7109375" style="27" hidden="1" customWidth="1" outlineLevel="1"/>
    <col min="2" max="2" width="9.7109375" style="1" bestFit="1" customWidth="1" collapsed="1"/>
    <col min="3" max="3" width="60.7109375" style="27" customWidth="1"/>
    <col min="4" max="5" width="22.28515625" style="5" bestFit="1" customWidth="1"/>
    <col min="6" max="16384" width="11.42578125" style="1"/>
  </cols>
  <sheetData>
    <row r="1" spans="1:5" ht="26.25" x14ac:dyDescent="0.25">
      <c r="A1" s="38" t="s">
        <v>17</v>
      </c>
      <c r="B1" s="38"/>
      <c r="C1" s="38"/>
      <c r="D1" s="38"/>
      <c r="E1" s="38"/>
    </row>
    <row r="2" spans="1:5" ht="23.25" x14ac:dyDescent="0.25">
      <c r="A2" s="39" t="s">
        <v>10</v>
      </c>
      <c r="B2" s="39"/>
      <c r="C2" s="39"/>
      <c r="D2" s="39"/>
      <c r="E2" s="39"/>
    </row>
    <row r="3" spans="1:5" s="13" customFormat="1" ht="15.75" x14ac:dyDescent="0.25">
      <c r="A3" s="41" t="s">
        <v>103</v>
      </c>
      <c r="B3" s="41"/>
      <c r="C3" s="41"/>
      <c r="D3" s="41"/>
      <c r="E3" s="41"/>
    </row>
    <row r="5" spans="1:5" s="13" customFormat="1" ht="15.75" x14ac:dyDescent="0.25">
      <c r="A5" s="40" t="s">
        <v>15</v>
      </c>
      <c r="B5" s="40"/>
      <c r="C5" s="40"/>
      <c r="D5" s="40"/>
      <c r="E5" s="40"/>
    </row>
    <row r="7" spans="1:5" s="17" customFormat="1" ht="45" x14ac:dyDescent="0.25">
      <c r="A7" s="23" t="s">
        <v>5</v>
      </c>
      <c r="B7" s="24" t="s">
        <v>0</v>
      </c>
      <c r="C7" s="24" t="s">
        <v>1</v>
      </c>
      <c r="D7" s="25" t="s">
        <v>4</v>
      </c>
      <c r="E7" s="37" t="s">
        <v>11</v>
      </c>
    </row>
    <row r="8" spans="1:5" x14ac:dyDescent="0.25">
      <c r="A8" s="29"/>
      <c r="B8" s="3">
        <v>1</v>
      </c>
      <c r="C8" s="2" t="s">
        <v>20</v>
      </c>
      <c r="D8" s="7">
        <f>SUMIFS(QUANTITES!F:F,QUANTITES!B:B,LOTS!B8)</f>
        <v>5</v>
      </c>
      <c r="E8" s="36">
        <f t="shared" ref="E8:E11" si="0">D8*4</f>
        <v>20</v>
      </c>
    </row>
    <row r="9" spans="1:5" x14ac:dyDescent="0.25">
      <c r="A9" s="29"/>
      <c r="B9" s="3">
        <v>2</v>
      </c>
      <c r="C9" s="2" t="s">
        <v>22</v>
      </c>
      <c r="D9" s="7">
        <f>SUMIFS(QUANTITES!F:F,QUANTITES!B:B,LOTS!B9)</f>
        <v>50</v>
      </c>
      <c r="E9" s="36">
        <f t="shared" si="0"/>
        <v>200</v>
      </c>
    </row>
    <row r="10" spans="1:5" x14ac:dyDescent="0.25">
      <c r="A10" s="29"/>
      <c r="B10" s="3">
        <v>3</v>
      </c>
      <c r="C10" s="2" t="s">
        <v>24</v>
      </c>
      <c r="D10" s="7">
        <f>SUMIFS(QUANTITES!F:F,QUANTITES!B:B,LOTS!B10)</f>
        <v>77</v>
      </c>
      <c r="E10" s="36">
        <f t="shared" si="0"/>
        <v>308</v>
      </c>
    </row>
    <row r="11" spans="1:5" x14ac:dyDescent="0.25">
      <c r="A11" s="29"/>
      <c r="B11" s="3">
        <v>4</v>
      </c>
      <c r="C11" s="2" t="s">
        <v>24</v>
      </c>
      <c r="D11" s="7">
        <f>SUMIFS(QUANTITES!F:F,QUANTITES!B:B,LOTS!B11)</f>
        <v>395</v>
      </c>
      <c r="E11" s="36">
        <f t="shared" si="0"/>
        <v>1580</v>
      </c>
    </row>
    <row r="12" spans="1:5" x14ac:dyDescent="0.25">
      <c r="A12" s="32"/>
      <c r="B12" s="33">
        <v>5</v>
      </c>
      <c r="C12" s="2" t="s">
        <v>33</v>
      </c>
      <c r="D12" s="7">
        <f>SUMIFS(QUANTITES!F:F,QUANTITES!B:B,LOTS!B12)</f>
        <v>140</v>
      </c>
      <c r="E12" s="36">
        <f t="shared" ref="E12:E29" si="1">D12*4</f>
        <v>560</v>
      </c>
    </row>
    <row r="13" spans="1:5" x14ac:dyDescent="0.25">
      <c r="A13" s="32"/>
      <c r="B13" s="33">
        <v>6</v>
      </c>
      <c r="C13" s="2" t="s">
        <v>35</v>
      </c>
      <c r="D13" s="7">
        <f>SUMIFS(QUANTITES!F:F,QUANTITES!B:B,LOTS!B13)</f>
        <v>120</v>
      </c>
      <c r="E13" s="36">
        <f t="shared" si="1"/>
        <v>480</v>
      </c>
    </row>
    <row r="14" spans="1:5" x14ac:dyDescent="0.25">
      <c r="A14" s="32"/>
      <c r="B14" s="33">
        <v>7</v>
      </c>
      <c r="C14" s="2" t="s">
        <v>36</v>
      </c>
      <c r="D14" s="7">
        <f>SUMIFS(QUANTITES!F:F,QUANTITES!B:B,LOTS!B14)</f>
        <v>70</v>
      </c>
      <c r="E14" s="36">
        <f t="shared" si="1"/>
        <v>280</v>
      </c>
    </row>
    <row r="15" spans="1:5" x14ac:dyDescent="0.25">
      <c r="A15" s="32"/>
      <c r="B15" s="33">
        <v>8</v>
      </c>
      <c r="C15" s="2" t="s">
        <v>38</v>
      </c>
      <c r="D15" s="7">
        <f>SUMIFS(QUANTITES!F:F,QUANTITES!B:B,LOTS!B15)</f>
        <v>550</v>
      </c>
      <c r="E15" s="36">
        <f t="shared" si="1"/>
        <v>2200</v>
      </c>
    </row>
    <row r="16" spans="1:5" x14ac:dyDescent="0.25">
      <c r="A16" s="32"/>
      <c r="B16" s="33">
        <v>9</v>
      </c>
      <c r="C16" s="2" t="s">
        <v>40</v>
      </c>
      <c r="D16" s="7">
        <f>SUMIFS(QUANTITES!F:F,QUANTITES!B:B,LOTS!B16)</f>
        <v>40</v>
      </c>
      <c r="E16" s="36">
        <f t="shared" si="1"/>
        <v>160</v>
      </c>
    </row>
    <row r="17" spans="1:5" x14ac:dyDescent="0.25">
      <c r="A17" s="32"/>
      <c r="B17" s="33">
        <v>10</v>
      </c>
      <c r="C17" s="2" t="s">
        <v>41</v>
      </c>
      <c r="D17" s="7">
        <f>SUMIFS(QUANTITES!F:F,QUANTITES!B:B,LOTS!B17)</f>
        <v>370</v>
      </c>
      <c r="E17" s="36">
        <f t="shared" si="1"/>
        <v>1480</v>
      </c>
    </row>
    <row r="18" spans="1:5" x14ac:dyDescent="0.25">
      <c r="A18" s="32"/>
      <c r="B18" s="33">
        <v>11</v>
      </c>
      <c r="C18" s="2" t="s">
        <v>43</v>
      </c>
      <c r="D18" s="7">
        <f>SUMIFS(QUANTITES!F:F,QUANTITES!B:B,LOTS!B18)</f>
        <v>320</v>
      </c>
      <c r="E18" s="36">
        <f t="shared" si="1"/>
        <v>1280</v>
      </c>
    </row>
    <row r="19" spans="1:5" x14ac:dyDescent="0.25">
      <c r="A19" s="32"/>
      <c r="B19" s="33">
        <v>12</v>
      </c>
      <c r="C19" s="2" t="s">
        <v>44</v>
      </c>
      <c r="D19" s="7">
        <f>SUMIFS(QUANTITES!F:F,QUANTITES!B:B,LOTS!B19)</f>
        <v>155</v>
      </c>
      <c r="E19" s="36">
        <f t="shared" si="1"/>
        <v>620</v>
      </c>
    </row>
    <row r="20" spans="1:5" x14ac:dyDescent="0.25">
      <c r="A20" s="32"/>
      <c r="B20" s="33">
        <v>13</v>
      </c>
      <c r="C20" s="2" t="s">
        <v>51</v>
      </c>
      <c r="D20" s="7">
        <f>SUMIFS(QUANTITES!F:F,QUANTITES!B:B,LOTS!B20)</f>
        <v>1015</v>
      </c>
      <c r="E20" s="36">
        <f t="shared" si="1"/>
        <v>4060</v>
      </c>
    </row>
    <row r="21" spans="1:5" x14ac:dyDescent="0.25">
      <c r="A21" s="32"/>
      <c r="B21" s="33">
        <v>14</v>
      </c>
      <c r="C21" s="2" t="s">
        <v>56</v>
      </c>
      <c r="D21" s="7">
        <f>SUMIFS(QUANTITES!F:F,QUANTITES!B:B,LOTS!B21)</f>
        <v>1020</v>
      </c>
      <c r="E21" s="36">
        <f t="shared" si="1"/>
        <v>4080</v>
      </c>
    </row>
    <row r="22" spans="1:5" x14ac:dyDescent="0.25">
      <c r="A22" s="32"/>
      <c r="B22" s="33">
        <v>15</v>
      </c>
      <c r="C22" s="2" t="s">
        <v>58</v>
      </c>
      <c r="D22" s="7">
        <f>SUMIFS(QUANTITES!F:F,QUANTITES!B:B,LOTS!B22)</f>
        <v>12</v>
      </c>
      <c r="E22" s="36">
        <f t="shared" si="1"/>
        <v>48</v>
      </c>
    </row>
    <row r="23" spans="1:5" x14ac:dyDescent="0.25">
      <c r="A23" s="32"/>
      <c r="B23" s="33">
        <v>16</v>
      </c>
      <c r="C23" s="2" t="s">
        <v>59</v>
      </c>
      <c r="D23" s="7">
        <f>SUMIFS(QUANTITES!F:F,QUANTITES!B:B,LOTS!B23)</f>
        <v>6</v>
      </c>
      <c r="E23" s="36">
        <f t="shared" si="1"/>
        <v>24</v>
      </c>
    </row>
    <row r="24" spans="1:5" x14ac:dyDescent="0.25">
      <c r="A24" s="32"/>
      <c r="B24" s="33">
        <v>17</v>
      </c>
      <c r="C24" s="2" t="s">
        <v>60</v>
      </c>
      <c r="D24" s="7">
        <f>SUMIFS(QUANTITES!F:F,QUANTITES!B:B,LOTS!B24)</f>
        <v>810</v>
      </c>
      <c r="E24" s="36">
        <f t="shared" si="1"/>
        <v>3240</v>
      </c>
    </row>
    <row r="25" spans="1:5" x14ac:dyDescent="0.25">
      <c r="A25" s="32"/>
      <c r="B25" s="33">
        <v>18</v>
      </c>
      <c r="C25" s="2" t="s">
        <v>63</v>
      </c>
      <c r="D25" s="7">
        <f>SUMIFS(QUANTITES!F:F,QUANTITES!B:B,LOTS!B25)</f>
        <v>130</v>
      </c>
      <c r="E25" s="36">
        <f t="shared" si="1"/>
        <v>520</v>
      </c>
    </row>
    <row r="26" spans="1:5" x14ac:dyDescent="0.25">
      <c r="A26" s="32"/>
      <c r="B26" s="33">
        <v>19</v>
      </c>
      <c r="C26" s="2" t="s">
        <v>65</v>
      </c>
      <c r="D26" s="7">
        <f>SUMIFS(QUANTITES!F:F,QUANTITES!B:B,LOTS!B26)</f>
        <v>60</v>
      </c>
      <c r="E26" s="36">
        <f t="shared" si="1"/>
        <v>240</v>
      </c>
    </row>
    <row r="27" spans="1:5" x14ac:dyDescent="0.25">
      <c r="A27" s="32"/>
      <c r="B27" s="33">
        <v>20</v>
      </c>
      <c r="C27" s="2" t="s">
        <v>67</v>
      </c>
      <c r="D27" s="7">
        <f>SUMIFS(QUANTITES!F:F,QUANTITES!B:B,LOTS!B27)</f>
        <v>515</v>
      </c>
      <c r="E27" s="36">
        <f t="shared" si="1"/>
        <v>2060</v>
      </c>
    </row>
    <row r="28" spans="1:5" x14ac:dyDescent="0.25">
      <c r="A28" s="32"/>
      <c r="B28" s="33">
        <v>21</v>
      </c>
      <c r="C28" s="2" t="s">
        <v>68</v>
      </c>
      <c r="D28" s="7">
        <f>SUMIFS(QUANTITES!F:F,QUANTITES!B:B,LOTS!B28)</f>
        <v>130</v>
      </c>
      <c r="E28" s="36">
        <f t="shared" si="1"/>
        <v>520</v>
      </c>
    </row>
    <row r="29" spans="1:5" x14ac:dyDescent="0.25">
      <c r="A29" s="32"/>
      <c r="B29" s="33">
        <v>22</v>
      </c>
      <c r="C29" s="2" t="s">
        <v>69</v>
      </c>
      <c r="D29" s="7">
        <f>SUMIFS(QUANTITES!F:F,QUANTITES!B:B,LOTS!B29)</f>
        <v>20</v>
      </c>
      <c r="E29" s="36">
        <f t="shared" si="1"/>
        <v>80</v>
      </c>
    </row>
    <row r="30" spans="1:5" x14ac:dyDescent="0.25">
      <c r="A30" s="32"/>
      <c r="B30" s="33">
        <v>23</v>
      </c>
      <c r="C30" s="2" t="s">
        <v>70</v>
      </c>
      <c r="D30" s="7">
        <f>SUMIFS(QUANTITES!F:F,QUANTITES!B:B,LOTS!B30)</f>
        <v>35</v>
      </c>
      <c r="E30" s="36">
        <f t="shared" ref="E30:E44" si="2">D30*4</f>
        <v>140</v>
      </c>
    </row>
    <row r="31" spans="1:5" x14ac:dyDescent="0.25">
      <c r="A31" s="32"/>
      <c r="B31" s="33">
        <v>24</v>
      </c>
      <c r="C31" s="2" t="s">
        <v>72</v>
      </c>
      <c r="D31" s="7">
        <f>SUMIFS(QUANTITES!F:F,QUANTITES!B:B,LOTS!B31)</f>
        <v>70</v>
      </c>
      <c r="E31" s="36">
        <f t="shared" si="2"/>
        <v>280</v>
      </c>
    </row>
    <row r="32" spans="1:5" ht="30" x14ac:dyDescent="0.25">
      <c r="A32" s="32"/>
      <c r="B32" s="33">
        <v>25</v>
      </c>
      <c r="C32" s="2" t="s">
        <v>77</v>
      </c>
      <c r="D32" s="7">
        <f>SUMIFS(QUANTITES!F:F,QUANTITES!B:B,LOTS!B32)</f>
        <v>8</v>
      </c>
      <c r="E32" s="36">
        <f t="shared" si="2"/>
        <v>32</v>
      </c>
    </row>
    <row r="33" spans="1:5" x14ac:dyDescent="0.25">
      <c r="A33" s="32"/>
      <c r="B33" s="33">
        <v>26</v>
      </c>
      <c r="C33" s="2" t="s">
        <v>80</v>
      </c>
      <c r="D33" s="7">
        <f>SUMIFS(QUANTITES!F:F,QUANTITES!B:B,LOTS!B33)</f>
        <v>15</v>
      </c>
      <c r="E33" s="36">
        <f t="shared" si="2"/>
        <v>60</v>
      </c>
    </row>
    <row r="34" spans="1:5" x14ac:dyDescent="0.25">
      <c r="A34" s="32"/>
      <c r="B34" s="33">
        <v>27</v>
      </c>
      <c r="C34" s="2" t="s">
        <v>82</v>
      </c>
      <c r="D34" s="7">
        <f>SUMIFS(QUANTITES!F:F,QUANTITES!B:B,LOTS!B34)</f>
        <v>584</v>
      </c>
      <c r="E34" s="36">
        <f t="shared" si="2"/>
        <v>2336</v>
      </c>
    </row>
    <row r="35" spans="1:5" x14ac:dyDescent="0.25">
      <c r="A35" s="32"/>
      <c r="B35" s="33">
        <v>28</v>
      </c>
      <c r="C35" s="2" t="s">
        <v>89</v>
      </c>
      <c r="D35" s="7">
        <f>SUMIFS(QUANTITES!F:F,QUANTITES!B:B,LOTS!B35)</f>
        <v>60</v>
      </c>
      <c r="E35" s="36">
        <f t="shared" si="2"/>
        <v>240</v>
      </c>
    </row>
    <row r="36" spans="1:5" x14ac:dyDescent="0.25">
      <c r="A36" s="32"/>
      <c r="B36" s="33">
        <v>29</v>
      </c>
      <c r="C36" s="2" t="s">
        <v>92</v>
      </c>
      <c r="D36" s="7">
        <f>SUMIFS(QUANTITES!F:F,QUANTITES!B:B,LOTS!B36)</f>
        <v>370</v>
      </c>
      <c r="E36" s="36">
        <f t="shared" si="2"/>
        <v>1480</v>
      </c>
    </row>
    <row r="37" spans="1:5" x14ac:dyDescent="0.25">
      <c r="A37" s="32"/>
      <c r="B37" s="33">
        <v>30</v>
      </c>
      <c r="C37" s="2" t="s">
        <v>94</v>
      </c>
      <c r="D37" s="7">
        <f>SUMIFS(QUANTITES!F:F,QUANTITES!B:B,LOTS!B37)</f>
        <v>40</v>
      </c>
      <c r="E37" s="36">
        <f t="shared" si="2"/>
        <v>160</v>
      </c>
    </row>
    <row r="38" spans="1:5" x14ac:dyDescent="0.25">
      <c r="A38" s="32"/>
      <c r="B38" s="33">
        <v>32</v>
      </c>
      <c r="C38" s="2" t="s">
        <v>95</v>
      </c>
      <c r="D38" s="7">
        <f>SUMIFS(QUANTITES!F:F,QUANTITES!B:B,LOTS!B38)</f>
        <v>7</v>
      </c>
      <c r="E38" s="36">
        <f t="shared" si="2"/>
        <v>28</v>
      </c>
    </row>
    <row r="39" spans="1:5" x14ac:dyDescent="0.25">
      <c r="A39" s="32"/>
      <c r="B39" s="33">
        <v>33</v>
      </c>
      <c r="C39" s="2" t="s">
        <v>96</v>
      </c>
      <c r="D39" s="7">
        <f>SUMIFS(QUANTITES!F:F,QUANTITES!B:B,LOTS!B39)</f>
        <v>25</v>
      </c>
      <c r="E39" s="36">
        <f t="shared" si="2"/>
        <v>100</v>
      </c>
    </row>
    <row r="40" spans="1:5" x14ac:dyDescent="0.25">
      <c r="A40" s="32"/>
      <c r="B40" s="33">
        <v>34</v>
      </c>
      <c r="C40" s="2" t="s">
        <v>97</v>
      </c>
      <c r="D40" s="7">
        <f>SUMIFS(QUANTITES!F:F,QUANTITES!B:B,LOTS!B40)</f>
        <v>12</v>
      </c>
      <c r="E40" s="36">
        <f t="shared" si="2"/>
        <v>48</v>
      </c>
    </row>
    <row r="41" spans="1:5" x14ac:dyDescent="0.25">
      <c r="A41" s="32"/>
      <c r="B41" s="33">
        <v>35</v>
      </c>
      <c r="C41" s="2" t="s">
        <v>99</v>
      </c>
      <c r="D41" s="7">
        <f>SUMIFS(QUANTITES!F:F,QUANTITES!B:B,LOTS!B41)</f>
        <v>23</v>
      </c>
      <c r="E41" s="36">
        <f t="shared" si="2"/>
        <v>92</v>
      </c>
    </row>
    <row r="42" spans="1:5" x14ac:dyDescent="0.25">
      <c r="A42" s="32"/>
      <c r="B42" s="33">
        <v>36</v>
      </c>
      <c r="C42" s="2" t="s">
        <v>100</v>
      </c>
      <c r="D42" s="7">
        <f>SUMIFS(QUANTITES!F:F,QUANTITES!B:B,LOTS!B42)</f>
        <v>30</v>
      </c>
      <c r="E42" s="36">
        <f t="shared" si="2"/>
        <v>120</v>
      </c>
    </row>
    <row r="43" spans="1:5" x14ac:dyDescent="0.25">
      <c r="A43" s="32"/>
      <c r="B43" s="33">
        <v>37</v>
      </c>
      <c r="C43" s="2" t="s">
        <v>101</v>
      </c>
      <c r="D43" s="7">
        <f>SUMIFS(QUANTITES!F:F,QUANTITES!B:B,LOTS!B43)</f>
        <v>65</v>
      </c>
      <c r="E43" s="36">
        <f t="shared" si="2"/>
        <v>260</v>
      </c>
    </row>
    <row r="44" spans="1:5" x14ac:dyDescent="0.25">
      <c r="A44" s="32"/>
      <c r="B44" s="33">
        <v>38</v>
      </c>
      <c r="C44" s="2" t="s">
        <v>102</v>
      </c>
      <c r="D44" s="7">
        <f>SUMIFS(QUANTITES!F:F,QUANTITES!B:B,LOTS!B44)</f>
        <v>20</v>
      </c>
      <c r="E44" s="36">
        <f t="shared" si="2"/>
        <v>80</v>
      </c>
    </row>
    <row r="45" spans="1:5" x14ac:dyDescent="0.25">
      <c r="A45" s="17"/>
      <c r="B45" s="4"/>
      <c r="C45" s="17"/>
      <c r="D45" s="16">
        <f>SUBTOTAL(9,Tableau3[QUANTITE TOTALE
ESTIMATIVE])</f>
        <v>7374</v>
      </c>
      <c r="E45" s="16">
        <f>SUBTOTAL(9,Tableau3[QUANTITE TOTALE
MAXIMALE
(coefficient 4)])</f>
        <v>29496</v>
      </c>
    </row>
  </sheetData>
  <sheetProtection algorithmName="SHA-512" hashValue="b5Zz2aRMESpYNgrYURGEuTAi+dpMhdY6j6Xa2Plexe/FZzzS0g1qhFZHm0xyRecG5IHgyz2sUI8Pm+PpeVGF5A==" saltValue="bWSR7i9asmkO8aU0h2JhQQ==" spinCount="100000" sheet="1" formatCells="0" formatColumns="0" formatRows="0" sort="0" autoFilter="0" pivotTables="0"/>
  <protectedRanges>
    <protectedRange algorithmName="SHA-512" hashValue="0ocYbuULVL7HEZdGlKYE334mJt/zbE4VOu49DvJfHRwf2hvBLlpAg91qEk+AgGd30/E8gYT12GjTATq1UR3eVQ==" saltValue="U6Q1PESzlfhJK8YDPbiWSQ==" spinCount="100000" sqref="A1:XFD5 A6:XFD1048576" name="ADMIN"/>
  </protectedRanges>
  <mergeCells count="4">
    <mergeCell ref="A1:E1"/>
    <mergeCell ref="A2:E2"/>
    <mergeCell ref="A3:E3"/>
    <mergeCell ref="A5:E5"/>
  </mergeCells>
  <printOptions horizontalCentered="1"/>
  <pageMargins left="0.23622047244094491" right="0.23622047244094491" top="1.5748031496062993" bottom="0.19685039370078741" header="0.31496062992125984" footer="0.31496062992125984"/>
  <pageSetup paperSize="9" fitToHeight="0" orientation="landscape" r:id="rId1"/>
  <headerFooter>
    <oddHeader>&amp;C&amp;G</oddHeader>
  </headerFooter>
  <legacyDrawingHF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QUANTITES</vt:lpstr>
      <vt:lpstr>SPECIMENS-ECHANTILLONS</vt:lpstr>
      <vt:lpstr>LOTS</vt:lpstr>
    </vt:vector>
  </TitlesOfParts>
  <Company>CHRU BREST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LEPIOUF MARION</dc:creator>
  <cp:lastModifiedBy>0135021A</cp:lastModifiedBy>
  <cp:lastPrinted>2024-02-09T14:37:26Z</cp:lastPrinted>
  <dcterms:created xsi:type="dcterms:W3CDTF">2023-01-25T10:16:38Z</dcterms:created>
  <dcterms:modified xsi:type="dcterms:W3CDTF">2025-12-18T15:41:10Z</dcterms:modified>
</cp:coreProperties>
</file>